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talMu\Documents\MYPE 2022\"/>
    </mc:Choice>
  </mc:AlternateContent>
  <bookViews>
    <workbookView xWindow="0" yWindow="0" windowWidth="2172" windowHeight="168" firstSheet="13" activeTab="16"/>
  </bookViews>
  <sheets>
    <sheet name="MYPE by pop grp and sex" sheetId="1" r:id="rId1"/>
    <sheet name="Assumption of LE withoutHIV&amp;TFR" sheetId="15" r:id="rId2"/>
    <sheet name="MYPE by province" sheetId="14" r:id="rId3"/>
    <sheet name="International Net migration" sheetId="4" r:id="rId4"/>
    <sheet name="Mortality Indicators over time" sheetId="6" r:id="rId5"/>
    <sheet name="Births and deaths over time" sheetId="5" r:id="rId6"/>
    <sheet name="HIV Estimates over time" sheetId="9" r:id="rId7"/>
    <sheet name="Rate of Growth by age grp" sheetId="10" r:id="rId8"/>
    <sheet name="MYPE by pop grp age and sex" sheetId="11" r:id="rId9"/>
    <sheet name="inter provincial migration" sheetId="20" r:id="rId10"/>
    <sheet name="% distribution of prov overtime" sheetId="22" r:id="rId11"/>
    <sheet name="Povincial est by age and sex" sheetId="13" r:id="rId12"/>
    <sheet name="TFR by Province" sheetId="19" r:id="rId13"/>
    <sheet name="LE by gender and prov" sheetId="21" r:id="rId14"/>
    <sheet name="%children over time within prov" sheetId="26" r:id="rId15"/>
    <sheet name="%elderly overtime within prov" sheetId="27" r:id="rId16"/>
    <sheet name="Selected ages" sheetId="28" r:id="rId17"/>
  </sheets>
  <externalReferences>
    <externalReference r:id="rId18"/>
  </externalReferences>
  <definedNames>
    <definedName name="_Toc424070724" localSheetId="7">'Rate of Growth by age grp'!#REF!</definedName>
  </definedNames>
  <calcPr calcId="162913"/>
</workbook>
</file>

<file path=xl/calcChain.xml><?xml version="1.0" encoding="utf-8"?>
<calcChain xmlns="http://schemas.openxmlformats.org/spreadsheetml/2006/main">
  <c r="Y33" i="13" l="1"/>
  <c r="Q3" i="11" l="1"/>
  <c r="C6" i="28" l="1"/>
  <c r="C5" i="28"/>
  <c r="B5" i="28"/>
  <c r="B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D6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D5" i="28"/>
  <c r="B16" i="1" l="1"/>
  <c r="E3" i="28" l="1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D3" i="28"/>
  <c r="B3" i="28" l="1"/>
  <c r="C3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D4" i="28"/>
  <c r="B4" i="28" l="1"/>
  <c r="C4" i="28"/>
  <c r="B11" i="1" l="1"/>
  <c r="E24" i="11" l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AF4" i="13" l="1"/>
  <c r="AF6" i="13"/>
  <c r="AF8" i="13"/>
  <c r="AF9" i="13"/>
  <c r="AF10" i="13"/>
  <c r="AF12" i="13"/>
  <c r="AF14" i="13"/>
  <c r="AF16" i="13"/>
  <c r="AF17" i="13"/>
  <c r="AF18" i="13"/>
  <c r="AF20" i="13"/>
  <c r="AF3" i="13"/>
  <c r="AF19" i="13" l="1"/>
  <c r="AF15" i="13"/>
  <c r="AF13" i="13"/>
  <c r="AF11" i="13"/>
  <c r="AF7" i="13"/>
  <c r="AF5" i="13"/>
  <c r="B17" i="1"/>
  <c r="A25" i="13" l="1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24" i="13"/>
  <c r="E22" i="13"/>
  <c r="H22" i="13"/>
  <c r="K22" i="13"/>
  <c r="N22" i="13"/>
  <c r="Q22" i="13"/>
  <c r="T22" i="13"/>
  <c r="W22" i="13"/>
  <c r="Z22" i="13"/>
  <c r="AC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B23" i="13"/>
  <c r="B22" i="13"/>
  <c r="A11" i="1"/>
  <c r="A12" i="1"/>
  <c r="A13" i="1"/>
  <c r="A10" i="1"/>
  <c r="B14" i="1" l="1"/>
  <c r="C14" i="1"/>
  <c r="B10" i="1"/>
  <c r="G10" i="1"/>
  <c r="E10" i="1"/>
  <c r="C11" i="1"/>
  <c r="C12" i="1"/>
  <c r="C13" i="1"/>
  <c r="C10" i="1"/>
  <c r="D10" i="1"/>
  <c r="F10" i="1"/>
  <c r="B12" i="1"/>
  <c r="B13" i="1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Z33" i="13"/>
  <c r="AA33" i="13"/>
  <c r="AB33" i="13"/>
  <c r="AC33" i="13"/>
  <c r="AD33" i="13"/>
  <c r="AE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24" i="13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C24" i="11"/>
  <c r="D24" i="11"/>
  <c r="F24" i="11"/>
  <c r="G24" i="11"/>
  <c r="H24" i="11"/>
  <c r="I24" i="11"/>
  <c r="J24" i="11"/>
  <c r="K24" i="11"/>
  <c r="L24" i="11"/>
  <c r="M24" i="11"/>
  <c r="N24" i="11"/>
  <c r="O24" i="11"/>
  <c r="P24" i="11"/>
  <c r="B24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A23" i="11" l="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</calcChain>
</file>

<file path=xl/sharedStrings.xml><?xml version="1.0" encoding="utf-8"?>
<sst xmlns="http://schemas.openxmlformats.org/spreadsheetml/2006/main" count="403" uniqueCount="138">
  <si>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</si>
  <si>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</si>
  <si>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</si>
  <si>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</si>
  <si>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</si>
  <si>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</si>
  <si>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</si>
  <si>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</si>
  <si>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</si>
  <si>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</si>
  <si>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</si>
  <si>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</si>
  <si>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</si>
  <si>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</si>
  <si>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</si>
  <si>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</si>
  <si>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</si>
  <si>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</si>
  <si>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</si>
  <si>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</si>
  <si>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% of total population</t>
  </si>
  <si>
    <t>Male</t>
  </si>
  <si>
    <t>Female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</si>
  <si>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</si>
  <si>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</si>
  <si>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</si>
  <si>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</si>
  <si>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</si>
  <si>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</si>
  <si>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</si>
  <si>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</si>
  <si>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</si>
  <si>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</si>
  <si>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</si>
  <si>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</si>
  <si>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</si>
  <si>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</si>
  <si>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</si>
  <si>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</si>
  <si>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</si>
  <si>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</si>
  <si>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</si>
  <si>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</si>
  <si>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</si>
  <si>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</si>
  <si>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</si>
  <si>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</si>
  <si>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</si>
  <si>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</si>
  <si>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</si>
  <si>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</si>
  <si>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</si>
  <si>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</si>
  <si>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</si>
  <si>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</si>
  <si>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Number of deaths</t>
  </si>
  <si>
    <t>Out-migrants</t>
  </si>
  <si>
    <t>In-migrants</t>
  </si>
  <si>
    <t>GP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</si>
  <si>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</si>
  <si>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</si>
  <si>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</si>
  <si>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</si>
  <si>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</si>
  <si>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</si>
  <si>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</si>
  <si>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</si>
  <si>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</si>
  <si>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</si>
  <si>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 xml:space="preserve">Eastern Cape </t>
  </si>
  <si>
    <t>Western Cape</t>
  </si>
  <si>
    <t>Province in 2021</t>
  </si>
  <si>
    <t>2016-2021</t>
  </si>
  <si>
    <t>Life expectancy at birth without HIV/AIDS</t>
  </si>
  <si>
    <t>Number of AIDS related deaths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</si>
  <si>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</si>
  <si>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</si>
  <si>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</si>
  <si>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</si>
  <si>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</si>
  <si>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</si>
  <si>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</si>
  <si>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</si>
  <si>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</si>
  <si>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</si>
  <si>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</si>
  <si>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</si>
  <si>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</si>
  <si>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</si>
  <si>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Table 11: Estimated provincial migration streams, 2006–2011</t>
  </si>
  <si>
    <t>Table 12: Estimated provincial migration streams, 2011–2016</t>
  </si>
  <si>
    <t>Table 13: Estimated provincial migration streams, 2016–2021</t>
  </si>
  <si>
    <t>2017-2018</t>
  </si>
  <si>
    <t>1985-2000</t>
  </si>
  <si>
    <t>Net Internationl Migration</t>
  </si>
  <si>
    <t>% of elderly within each province</t>
  </si>
  <si>
    <t>National</t>
  </si>
  <si>
    <t>% of Children under 15 within each province</t>
  </si>
  <si>
    <t>Black African</t>
  </si>
  <si>
    <t>75-79</t>
  </si>
  <si>
    <t>in thousands</t>
  </si>
  <si>
    <t>2018-2019</t>
  </si>
  <si>
    <t xml:space="preserve">male </t>
  </si>
  <si>
    <t>female</t>
  </si>
  <si>
    <t>Outside SA (net migration)</t>
  </si>
  <si>
    <t>100,0</t>
  </si>
  <si>
    <t>..</t>
  </si>
  <si>
    <t>CBR</t>
  </si>
  <si>
    <t>IMR</t>
  </si>
  <si>
    <t>u5mr</t>
  </si>
  <si>
    <t>CDR</t>
  </si>
  <si>
    <t>RNI</t>
  </si>
  <si>
    <t>2019-2020</t>
  </si>
  <si>
    <t xml:space="preserve">Total </t>
  </si>
  <si>
    <t>Women 15-49'</t>
  </si>
  <si>
    <t>Adults 15-49</t>
  </si>
  <si>
    <t>Youth 15-24</t>
  </si>
  <si>
    <t>Incidence 15-49</t>
  </si>
  <si>
    <t>Total population</t>
  </si>
  <si>
    <t>Children 0-14</t>
  </si>
  <si>
    <t>Elderly 60+</t>
  </si>
  <si>
    <t>adults 25-59</t>
  </si>
  <si>
    <t>Life Expectancy</t>
  </si>
  <si>
    <t>.</t>
  </si>
  <si>
    <t>Number of people living with HIV</t>
  </si>
  <si>
    <t>2020-2021</t>
  </si>
  <si>
    <t>In thousands</t>
  </si>
  <si>
    <t>,</t>
  </si>
  <si>
    <t>18-34</t>
  </si>
  <si>
    <t>35-49</t>
  </si>
  <si>
    <t xml:space="preserve">National </t>
  </si>
  <si>
    <t>Province in 2026</t>
  </si>
  <si>
    <t>Table 13: Estimated provincial migration streams, 2021–2026</t>
  </si>
  <si>
    <t>2021-2026</t>
  </si>
  <si>
    <t>2021-2016</t>
  </si>
  <si>
    <t>2021-2022</t>
  </si>
  <si>
    <t>50-64</t>
  </si>
  <si>
    <t>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</si>
</sst>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00"/>
    <numFmt numFmtId="168" formatCode="#,##0.000"/>
    <numFmt numFmtId="169" formatCode="#,##0_ ;\-#,##0\ "/>
    <numFmt numFmtId="170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1" xfId="0" applyFont="1" applyFill="1" applyBorder="1"/>
    <xf numFmtId="16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9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0" fillId="0" borderId="1" xfId="0" applyFill="1" applyBorder="1"/>
    <xf numFmtId="164" fontId="0" fillId="0" borderId="0" xfId="0" applyNumberFormat="1" applyAlignment="1">
      <alignment horizontal="right"/>
    </xf>
    <xf numFmtId="0" fontId="1" fillId="0" borderId="2" xfId="0" applyFont="1" applyFill="1" applyBorder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3" fontId="0" fillId="0" borderId="0" xfId="0" applyNumberFormat="1" applyFill="1"/>
    <xf numFmtId="168" fontId="0" fillId="0" borderId="0" xfId="0" applyNumberFormat="1" applyFill="1"/>
    <xf numFmtId="164" fontId="0" fillId="0" borderId="0" xfId="0" applyNumberForma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7" fontId="0" fillId="0" borderId="0" xfId="0" applyNumberForma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/>
    <xf numFmtId="164" fontId="5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0" fontId="7" fillId="0" borderId="10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0" fillId="0" borderId="1" xfId="0" applyNumberFormat="1" applyBorder="1"/>
    <xf numFmtId="165" fontId="5" fillId="0" borderId="1" xfId="0" applyNumberFormat="1" applyFont="1" applyBorder="1"/>
    <xf numFmtId="165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Fill="1"/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7" xfId="0" applyFill="1" applyBorder="1"/>
    <xf numFmtId="2" fontId="14" fillId="0" borderId="1" xfId="0" applyNumberFormat="1" applyFont="1" applyBorder="1"/>
    <xf numFmtId="0" fontId="13" fillId="0" borderId="0" xfId="0" applyFont="1" applyAlignment="1">
      <alignment wrapText="1"/>
    </xf>
    <xf numFmtId="0" fontId="15" fillId="0" borderId="0" xfId="0" applyFont="1"/>
    <xf numFmtId="3" fontId="5" fillId="0" borderId="6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9" fontId="16" fillId="0" borderId="1" xfId="1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2" fontId="14" fillId="0" borderId="18" xfId="0" applyNumberFormat="1" applyFont="1" applyBorder="1"/>
    <xf numFmtId="2" fontId="5" fillId="2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170" fontId="2" fillId="0" borderId="1" xfId="1" applyNumberFormat="1" applyFont="1" applyBorder="1" applyAlignment="1">
      <alignment horizontal="right" vertical="center"/>
    </xf>
    <xf numFmtId="170" fontId="3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'TFR by Province'!$B$3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Province'!$C$3:$K$3</c:f>
              <c:numCache>
                <c:formatCode>0.00</c:formatCode>
                <c:ptCount val="9"/>
                <c:pt idx="0">
                  <c:v>3.1391923499627348</c:v>
                </c:pt>
                <c:pt idx="1">
                  <c:v>2.691121789064324</c:v>
                </c:pt>
                <c:pt idx="2">
                  <c:v>2.2002678639107631</c:v>
                </c:pt>
                <c:pt idx="3">
                  <c:v>2.9717199256419424</c:v>
                </c:pt>
                <c:pt idx="4">
                  <c:v>3.2339111143223449</c:v>
                </c:pt>
                <c:pt idx="5">
                  <c:v>2.7891826286523056</c:v>
                </c:pt>
                <c:pt idx="6">
                  <c:v>3.0273399767220499</c:v>
                </c:pt>
                <c:pt idx="7">
                  <c:v>3.0750596666171566</c:v>
                </c:pt>
                <c:pt idx="8">
                  <c:v>2.3051585170090019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6-4FC7-BF38-B8C59BAD7B19}"/>
            </c:ext>
          </c:extLst>
        </c:ser>
        <c:ser>
          <c:idx val="1"/>
          <c:order val="1"/>
          <c:tx>
            <c:strRef>
              <c:f>'TFR by Province'!$B$4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Province'!$C$4:$K$4</c:f>
              <c:numCache>
                <c:formatCode>0.00</c:formatCode>
                <c:ptCount val="9"/>
                <c:pt idx="0">
                  <c:v>3.2189187016452219</c:v>
                </c:pt>
                <c:pt idx="1">
                  <c:v>2.8354183561684758</c:v>
                </c:pt>
                <c:pt idx="2">
                  <c:v>2.3602478198881331</c:v>
                </c:pt>
                <c:pt idx="3">
                  <c:v>2.9817176827890082</c:v>
                </c:pt>
                <c:pt idx="4">
                  <c:v>3.3716335331107548</c:v>
                </c:pt>
                <c:pt idx="5">
                  <c:v>2.8845705916187558</c:v>
                </c:pt>
                <c:pt idx="6">
                  <c:v>3.0762947645876699</c:v>
                </c:pt>
                <c:pt idx="7">
                  <c:v>3.1952141020910805</c:v>
                </c:pt>
                <c:pt idx="8">
                  <c:v>2.4236749891931826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6-4FC7-BF38-B8C59BAD7B19}"/>
            </c:ext>
          </c:extLst>
        </c:ser>
        <c:ser>
          <c:idx val="2"/>
          <c:order val="2"/>
          <c:tx>
            <c:strRef>
              <c:f>'TFR by Province'!$B$5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Province'!$C$5:$K$5</c:f>
              <c:numCache>
                <c:formatCode>0.00</c:formatCode>
                <c:ptCount val="9"/>
                <c:pt idx="0">
                  <c:v>2.969084719836228</c:v>
                </c:pt>
                <c:pt idx="1">
                  <c:v>2.4808963413491942</c:v>
                </c:pt>
                <c:pt idx="2">
                  <c:v>2.1042375857429216</c:v>
                </c:pt>
                <c:pt idx="3">
                  <c:v>2.7052038161427285</c:v>
                </c:pt>
                <c:pt idx="4">
                  <c:v>3.1591465881368972</c:v>
                </c:pt>
                <c:pt idx="5">
                  <c:v>2.414698748327277</c:v>
                </c:pt>
                <c:pt idx="6">
                  <c:v>2.8322671330153075</c:v>
                </c:pt>
                <c:pt idx="7">
                  <c:v>2.7766583137365872</c:v>
                </c:pt>
                <c:pt idx="8">
                  <c:v>2.1557372554461143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6-4FC7-BF38-B8C59BAD7B19}"/>
            </c:ext>
          </c:extLst>
        </c:ser>
        <c:ser>
          <c:idx val="3"/>
          <c:order val="3"/>
          <c:tx>
            <c:strRef>
              <c:f>'TFR by Province'!$B$6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Province'!$C$6:$K$6</c:f>
              <c:numCache>
                <c:formatCode>0.00</c:formatCode>
                <c:ptCount val="9"/>
                <c:pt idx="0">
                  <c:v>2.9137763766220393</c:v>
                </c:pt>
                <c:pt idx="1">
                  <c:v>2.3329815478550122</c:v>
                </c:pt>
                <c:pt idx="2">
                  <c:v>1.8871623940627826</c:v>
                </c:pt>
                <c:pt idx="3">
                  <c:v>2.5931654981048888</c:v>
                </c:pt>
                <c:pt idx="4">
                  <c:v>3.0918667655809289</c:v>
                </c:pt>
                <c:pt idx="5">
                  <c:v>2.2920133013266182</c:v>
                </c:pt>
                <c:pt idx="6">
                  <c:v>2.665286996690007</c:v>
                </c:pt>
                <c:pt idx="7">
                  <c:v>2.57267235673589</c:v>
                </c:pt>
                <c:pt idx="8">
                  <c:v>2.0359225065113611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6-4FC7-BF38-B8C59BAD7B19}"/>
            </c:ext>
          </c:extLst>
        </c:ser>
        <c:ser>
          <c:idx val="4"/>
          <c:order val="4"/>
          <c:tx>
            <c:strRef>
              <c:f>'TFR by Province'!$B$7</c:f>
              <c:strCache>
                <c:ptCount val="1"/>
                <c:pt idx="0">
                  <c:v>2021-2026</c:v>
                </c:pt>
              </c:strCache>
            </c:strRef>
          </c:tx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Province'!$C$7:$K$7</c:f>
              <c:numCache>
                <c:formatCode>0.00</c:formatCode>
                <c:ptCount val="9"/>
                <c:pt idx="0">
                  <c:v>2.8732061331324301</c:v>
                </c:pt>
                <c:pt idx="1">
                  <c:v>2.2723142593591907</c:v>
                </c:pt>
                <c:pt idx="2">
                  <c:v>1.8241318291533579</c:v>
                </c:pt>
                <c:pt idx="3">
                  <c:v>2.5321279871910378</c:v>
                </c:pt>
                <c:pt idx="4">
                  <c:v>3.0332932479926762</c:v>
                </c:pt>
                <c:pt idx="5">
                  <c:v>2.2665311183517329</c:v>
                </c:pt>
                <c:pt idx="6">
                  <c:v>2.6313368863259785</c:v>
                </c:pt>
                <c:pt idx="7">
                  <c:v>2.52415897277114</c:v>
                </c:pt>
                <c:pt idx="8">
                  <c:v>2.0131640722300213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D-41BA-A6B7-C378855C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7760"/>
        <c:axId val="2091763952"/>
      </c:barChart>
      <c:catAx>
        <c:axId val="20917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763952"/>
        <c:crosses val="autoZero"/>
        <c:auto val="1"/>
        <c:lblAlgn val="ctr"/>
        <c:lblOffset val="100"/>
        <c:noMultiLvlLbl val="0"/>
      </c:catAx>
      <c:valAx>
        <c:axId val="209176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Fertility Rate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091767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prov'!$C$5:$K$5</c:f>
              <c:numCache>
                <c:formatCode>0.0</c:formatCode>
                <c:ptCount val="9"/>
                <c:pt idx="0">
                  <c:v>51.094294029046019</c:v>
                </c:pt>
                <c:pt idx="1">
                  <c:v>44.743895981106547</c:v>
                </c:pt>
                <c:pt idx="2">
                  <c:v>54.368295634271561</c:v>
                </c:pt>
                <c:pt idx="3">
                  <c:v>46.412963439878951</c:v>
                </c:pt>
                <c:pt idx="4">
                  <c:v>52.724988637160763</c:v>
                </c:pt>
                <c:pt idx="5">
                  <c:v>51.253724825951423</c:v>
                </c:pt>
                <c:pt idx="6">
                  <c:v>51.056068578710274</c:v>
                </c:pt>
                <c:pt idx="7">
                  <c:v>48.447273004053713</c:v>
                </c:pt>
                <c:pt idx="8">
                  <c:v>58.988846463151603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3E3-87B6-D8188E020B16}"/>
            </c:ext>
          </c:extLst>
        </c:ser>
        <c:ser>
          <c:idx val="1"/>
          <c:order val="1"/>
          <c:tx>
            <c:strRef>
              <c:f>'LE by gender and prov'!$B$6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prov'!$C$6:$K$6</c:f>
              <c:numCache>
                <c:formatCode>0.0</c:formatCode>
                <c:ptCount val="9"/>
                <c:pt idx="0">
                  <c:v>52.745638838712146</c:v>
                </c:pt>
                <c:pt idx="1">
                  <c:v>47.020281598962441</c:v>
                </c:pt>
                <c:pt idx="2">
                  <c:v>56.909779208688477</c:v>
                </c:pt>
                <c:pt idx="3">
                  <c:v>48.564523276137571</c:v>
                </c:pt>
                <c:pt idx="4">
                  <c:v>54.520218563369447</c:v>
                </c:pt>
                <c:pt idx="5">
                  <c:v>53.078630406272985</c:v>
                </c:pt>
                <c:pt idx="6">
                  <c:v>52.387524968594803</c:v>
                </c:pt>
                <c:pt idx="7">
                  <c:v>50.952269975291955</c:v>
                </c:pt>
                <c:pt idx="8">
                  <c:v>60.94281096628017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3E3-87B6-D8188E020B16}"/>
            </c:ext>
          </c:extLst>
        </c:ser>
        <c:ser>
          <c:idx val="2"/>
          <c:order val="2"/>
          <c:tx>
            <c:strRef>
              <c:f>'LE by gender and prov'!$B$7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prov'!$C$7:$K$7</c:f>
              <c:numCache>
                <c:formatCode>0.0</c:formatCode>
                <c:ptCount val="9"/>
                <c:pt idx="0">
                  <c:v>57.859471503957259</c:v>
                </c:pt>
                <c:pt idx="1">
                  <c:v>53.740278959862209</c:v>
                </c:pt>
                <c:pt idx="2">
                  <c:v>62.314754799826673</c:v>
                </c:pt>
                <c:pt idx="3">
                  <c:v>55.842469007798442</c:v>
                </c:pt>
                <c:pt idx="4">
                  <c:v>59.19028741087692</c:v>
                </c:pt>
                <c:pt idx="5">
                  <c:v>58.560028378791102</c:v>
                </c:pt>
                <c:pt idx="6">
                  <c:v>56.142398573661971</c:v>
                </c:pt>
                <c:pt idx="7">
                  <c:v>56.51816985269555</c:v>
                </c:pt>
                <c:pt idx="8">
                  <c:v>64.431034166665825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3E3-87B6-D8188E020B16}"/>
            </c:ext>
          </c:extLst>
        </c:ser>
        <c:ser>
          <c:idx val="3"/>
          <c:order val="3"/>
          <c:tx>
            <c:strRef>
              <c:f>'LE by gender and prov'!$B$8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prov'!$C$8:$K$8</c:f>
              <c:numCache>
                <c:formatCode>0.0</c:formatCode>
                <c:ptCount val="9"/>
                <c:pt idx="0">
                  <c:v>58.891394435980452</c:v>
                </c:pt>
                <c:pt idx="1">
                  <c:v>55.460454035821321</c:v>
                </c:pt>
                <c:pt idx="2">
                  <c:v>63.173102313255562</c:v>
                </c:pt>
                <c:pt idx="3">
                  <c:v>56.734632274766639</c:v>
                </c:pt>
                <c:pt idx="4">
                  <c:v>61.189350262692834</c:v>
                </c:pt>
                <c:pt idx="5">
                  <c:v>60.73670812746802</c:v>
                </c:pt>
                <c:pt idx="6">
                  <c:v>57.104565789422992</c:v>
                </c:pt>
                <c:pt idx="7">
                  <c:v>58.081020997205812</c:v>
                </c:pt>
                <c:pt idx="8">
                  <c:v>65.481463467069759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9-43E3-87B6-D8188E020B16}"/>
            </c:ext>
          </c:extLst>
        </c:ser>
        <c:ser>
          <c:idx val="4"/>
          <c:order val="4"/>
          <c:tx>
            <c:strRef>
              <c:f>'LE by gender and prov'!$B$9</c:f>
              <c:strCache>
                <c:ptCount val="1"/>
                <c:pt idx="0">
                  <c:v>2021-2016</c:v>
                </c:pt>
              </c:strCache>
            </c:strRef>
          </c:tx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prov'!$C$9:$K$9</c:f>
              <c:numCache>
                <c:formatCode>0.0</c:formatCode>
                <c:ptCount val="9"/>
                <c:pt idx="0">
                  <c:v>59.78095086714336</c:v>
                </c:pt>
                <c:pt idx="1">
                  <c:v>56.641035668259754</c:v>
                </c:pt>
                <c:pt idx="2">
                  <c:v>64.262398813781189</c:v>
                </c:pt>
                <c:pt idx="3">
                  <c:v>57.838786678237611</c:v>
                </c:pt>
                <c:pt idx="4">
                  <c:v>62.408120135137722</c:v>
                </c:pt>
                <c:pt idx="5">
                  <c:v>61.906579271193053</c:v>
                </c:pt>
                <c:pt idx="6">
                  <c:v>58.235150233625717</c:v>
                </c:pt>
                <c:pt idx="7">
                  <c:v>59.420469919534021</c:v>
                </c:pt>
                <c:pt idx="8">
                  <c:v>66.267887789343163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F-4518-AF21-955A3F2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88976"/>
        <c:axId val="2091763408"/>
      </c:barChart>
      <c:catAx>
        <c:axId val="209178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63408"/>
        <c:crosses val="autoZero"/>
        <c:auto val="1"/>
        <c:lblAlgn val="ctr"/>
        <c:lblOffset val="100"/>
        <c:noMultiLvlLbl val="0"/>
      </c:catAx>
      <c:valAx>
        <c:axId val="2091763408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91788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prov'!$B$12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prov'!$C$12:$K$12</c:f>
              <c:numCache>
                <c:formatCode>0.0</c:formatCode>
                <c:ptCount val="9"/>
                <c:pt idx="0">
                  <c:v>54.863190608460677</c:v>
                </c:pt>
                <c:pt idx="1">
                  <c:v>47.252108786733992</c:v>
                </c:pt>
                <c:pt idx="2">
                  <c:v>58.792374503016866</c:v>
                </c:pt>
                <c:pt idx="3">
                  <c:v>50.561136996294159</c:v>
                </c:pt>
                <c:pt idx="4">
                  <c:v>57.889826330660668</c:v>
                </c:pt>
                <c:pt idx="5">
                  <c:v>55.607810070292473</c:v>
                </c:pt>
                <c:pt idx="6">
                  <c:v>55.604011483970076</c:v>
                </c:pt>
                <c:pt idx="7">
                  <c:v>51.4817356864517</c:v>
                </c:pt>
                <c:pt idx="8">
                  <c:v>63.510471895129271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16F-BCA2-2C72C4A23E2D}"/>
            </c:ext>
          </c:extLst>
        </c:ser>
        <c:ser>
          <c:idx val="1"/>
          <c:order val="1"/>
          <c:tx>
            <c:strRef>
              <c:f>'LE by gender and prov'!$B$13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prov'!$C$13:$K$13</c:f>
              <c:numCache>
                <c:formatCode>0.0</c:formatCode>
                <c:ptCount val="9"/>
                <c:pt idx="0">
                  <c:v>57.711132562199893</c:v>
                </c:pt>
                <c:pt idx="1">
                  <c:v>50.471342080605972</c:v>
                </c:pt>
                <c:pt idx="2">
                  <c:v>61.083780826369626</c:v>
                </c:pt>
                <c:pt idx="3">
                  <c:v>53.547169489015417</c:v>
                </c:pt>
                <c:pt idx="4">
                  <c:v>60.792685800173302</c:v>
                </c:pt>
                <c:pt idx="5">
                  <c:v>58.301176779821006</c:v>
                </c:pt>
                <c:pt idx="6">
                  <c:v>57.857665919202233</c:v>
                </c:pt>
                <c:pt idx="7">
                  <c:v>54.593164972838068</c:v>
                </c:pt>
                <c:pt idx="8">
                  <c:v>65.900027482411289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4-416F-BCA2-2C72C4A23E2D}"/>
            </c:ext>
          </c:extLst>
        </c:ser>
        <c:ser>
          <c:idx val="2"/>
          <c:order val="2"/>
          <c:tx>
            <c:strRef>
              <c:f>'LE by gender and prov'!$B$14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prov'!$C$14:$K$14</c:f>
              <c:numCache>
                <c:formatCode>0.0</c:formatCode>
                <c:ptCount val="9"/>
                <c:pt idx="0">
                  <c:v>64.007427482026912</c:v>
                </c:pt>
                <c:pt idx="1">
                  <c:v>58.757125145690033</c:v>
                </c:pt>
                <c:pt idx="2">
                  <c:v>66.979417293752718</c:v>
                </c:pt>
                <c:pt idx="3">
                  <c:v>61.992924861211385</c:v>
                </c:pt>
                <c:pt idx="4">
                  <c:v>65.769597857371522</c:v>
                </c:pt>
                <c:pt idx="5">
                  <c:v>65.036349133508324</c:v>
                </c:pt>
                <c:pt idx="6">
                  <c:v>62.847116916485263</c:v>
                </c:pt>
                <c:pt idx="7">
                  <c:v>62.910292374297747</c:v>
                </c:pt>
                <c:pt idx="8">
                  <c:v>70.022458168968626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4-416F-BCA2-2C72C4A23E2D}"/>
            </c:ext>
          </c:extLst>
        </c:ser>
        <c:ser>
          <c:idx val="3"/>
          <c:order val="3"/>
          <c:tx>
            <c:strRef>
              <c:f>'LE by gender and prov'!$B$15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prov'!$C$15:$K$15</c:f>
              <c:numCache>
                <c:formatCode>0.0</c:formatCode>
                <c:ptCount val="9"/>
                <c:pt idx="0">
                  <c:v>64.884266584746314</c:v>
                </c:pt>
                <c:pt idx="1">
                  <c:v>60.584525842551173</c:v>
                </c:pt>
                <c:pt idx="2">
                  <c:v>68.132858418497065</c:v>
                </c:pt>
                <c:pt idx="3">
                  <c:v>63.122643167666268</c:v>
                </c:pt>
                <c:pt idx="4">
                  <c:v>66.588691639879556</c:v>
                </c:pt>
                <c:pt idx="5">
                  <c:v>65.785759299735261</c:v>
                </c:pt>
                <c:pt idx="6">
                  <c:v>63.582092159327232</c:v>
                </c:pt>
                <c:pt idx="7">
                  <c:v>64.471387442987549</c:v>
                </c:pt>
                <c:pt idx="8">
                  <c:v>71.050803346921185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4-416F-BCA2-2C72C4A23E2D}"/>
            </c:ext>
          </c:extLst>
        </c:ser>
        <c:ser>
          <c:idx val="4"/>
          <c:order val="4"/>
          <c:tx>
            <c:strRef>
              <c:f>'LE by gender and prov'!$B$16</c:f>
              <c:strCache>
                <c:ptCount val="1"/>
                <c:pt idx="0">
                  <c:v>2021-2026</c:v>
                </c:pt>
              </c:strCache>
            </c:strRef>
          </c:tx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prov'!$C$16:$K$16</c:f>
              <c:numCache>
                <c:formatCode>0.0</c:formatCode>
                <c:ptCount val="9"/>
                <c:pt idx="0">
                  <c:v>66.03184456892177</c:v>
                </c:pt>
                <c:pt idx="1">
                  <c:v>62.222160964419565</c:v>
                </c:pt>
                <c:pt idx="2">
                  <c:v>69.260344752129029</c:v>
                </c:pt>
                <c:pt idx="3">
                  <c:v>64.229307626754888</c:v>
                </c:pt>
                <c:pt idx="4">
                  <c:v>67.746634459699365</c:v>
                </c:pt>
                <c:pt idx="5">
                  <c:v>67.11303226342072</c:v>
                </c:pt>
                <c:pt idx="6">
                  <c:v>64.440242906911195</c:v>
                </c:pt>
                <c:pt idx="7">
                  <c:v>65.71252293058123</c:v>
                </c:pt>
                <c:pt idx="8">
                  <c:v>71.730498453676816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B-4721-9754-1937494F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8304"/>
        <c:axId val="2091781360"/>
      </c:barChart>
      <c:catAx>
        <c:axId val="209176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81360"/>
        <c:crosses val="autoZero"/>
        <c:auto val="1"/>
        <c:lblAlgn val="ctr"/>
        <c:lblOffset val="100"/>
        <c:noMultiLvlLbl val="0"/>
      </c:catAx>
      <c:valAx>
        <c:axId val="209178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91768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17</xdr:row>
      <xdr:rowOff>47625</xdr:rowOff>
    </xdr:from>
    <xdr:to>
      <xdr:col>20</xdr:col>
      <xdr:colOff>266700</xdr:colOff>
      <xdr:row>31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ion_Excel_2021%20(long%20to%202060)/Med_proj/Prov/Projection%20Output%20(pop)/Mid-year%202021%20estim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Council"/>
      <sheetName val="RSA"/>
      <sheetName val="Provincial"/>
      <sheetName val="District 2011 b"/>
      <sheetName val="Stats_in_brief_2016"/>
      <sheetName val="SA Statistics_2016"/>
      <sheetName val="Report_Table A"/>
      <sheetName val="Report_Table 1"/>
      <sheetName val="Report_Table 2"/>
      <sheetName val="Report_Table 5"/>
      <sheetName val="ART assumtions"/>
      <sheetName val="Demographic assumptions"/>
      <sheetName val="Population growth"/>
      <sheetName val="Provincial distribution"/>
      <sheetName val="DC_sing_m"/>
      <sheetName val="DC_m_calc"/>
      <sheetName val="DC_sing_f"/>
      <sheetName val="DC_f_calc"/>
      <sheetName val="DC_sing_tot"/>
      <sheetName val="District single ages"/>
    </sheetNames>
    <sheetDataSet>
      <sheetData sheetId="0"/>
      <sheetData sheetId="1"/>
      <sheetData sheetId="2">
        <row r="53">
          <cell r="B53">
            <v>57731.922651754991</v>
          </cell>
          <cell r="C53">
            <v>55655.415583948394</v>
          </cell>
          <cell r="E53">
            <v>23925.444323161126</v>
          </cell>
          <cell r="F53">
            <v>23610.076036818537</v>
          </cell>
          <cell r="H53">
            <v>104092.81044402129</v>
          </cell>
          <cell r="I53">
            <v>105627.74158013143</v>
          </cell>
          <cell r="K53">
            <v>97853.667991530136</v>
          </cell>
          <cell r="L53">
            <v>95998.927228520843</v>
          </cell>
          <cell r="N53">
            <v>53037.287456198857</v>
          </cell>
          <cell r="O53">
            <v>49811.534955670861</v>
          </cell>
          <cell r="Q53">
            <v>37231.983557149542</v>
          </cell>
          <cell r="R53">
            <v>37039.787592881934</v>
          </cell>
          <cell r="T53">
            <v>9869.8951156507464</v>
          </cell>
          <cell r="U53">
            <v>10063.433546496814</v>
          </cell>
          <cell r="W53">
            <v>31162.382916819937</v>
          </cell>
          <cell r="X53">
            <v>30675.082394729492</v>
          </cell>
          <cell r="Z53">
            <v>48656.605543713311</v>
          </cell>
          <cell r="AA53">
            <v>48868.001080801703</v>
          </cell>
        </row>
        <row r="54">
          <cell r="B54">
            <v>53324.338134077181</v>
          </cell>
          <cell r="C54">
            <v>52084.828888646909</v>
          </cell>
          <cell r="E54">
            <v>23358.918538005651</v>
          </cell>
          <cell r="F54">
            <v>23252.446788801506</v>
          </cell>
          <cell r="H54">
            <v>110775.33948219594</v>
          </cell>
          <cell r="I54">
            <v>111495.30426100678</v>
          </cell>
          <cell r="K54">
            <v>96170.961807078333</v>
          </cell>
          <cell r="L54">
            <v>94859.74093691587</v>
          </cell>
          <cell r="N54">
            <v>49336.132997679371</v>
          </cell>
          <cell r="O54">
            <v>46635.696149101183</v>
          </cell>
          <cell r="Q54">
            <v>36968.653886479136</v>
          </cell>
          <cell r="R54">
            <v>37024.655634780378</v>
          </cell>
          <cell r="T54">
            <v>9555.4148949974515</v>
          </cell>
          <cell r="U54">
            <v>9867.9294454365136</v>
          </cell>
          <cell r="W54">
            <v>30545.374857443803</v>
          </cell>
          <cell r="X54">
            <v>30049.542836025837</v>
          </cell>
          <cell r="Z54">
            <v>49649.865402043128</v>
          </cell>
          <cell r="AA54">
            <v>49785.855059285015</v>
          </cell>
        </row>
        <row r="55">
          <cell r="B55">
            <v>50199.172284155109</v>
          </cell>
          <cell r="C55">
            <v>49635.482856169954</v>
          </cell>
          <cell r="E55">
            <v>23338.840698659151</v>
          </cell>
          <cell r="F55">
            <v>23385.62935732086</v>
          </cell>
          <cell r="H55">
            <v>120289.47763583202</v>
          </cell>
          <cell r="I55">
            <v>120037.55109779848</v>
          </cell>
          <cell r="K55">
            <v>96781.816571376301</v>
          </cell>
          <cell r="L55">
            <v>95804.662705426861</v>
          </cell>
          <cell r="N55">
            <v>46848.891370005527</v>
          </cell>
          <cell r="O55">
            <v>44531.677181941297</v>
          </cell>
          <cell r="Q55">
            <v>37551.304262750229</v>
          </cell>
          <cell r="R55">
            <v>37760.096723136921</v>
          </cell>
          <cell r="T55">
            <v>9489.75814216443</v>
          </cell>
          <cell r="U55">
            <v>9893.7706680765405</v>
          </cell>
          <cell r="W55">
            <v>30655.794326125346</v>
          </cell>
          <cell r="X55">
            <v>30060.039915790298</v>
          </cell>
          <cell r="Z55">
            <v>51821.944708931936</v>
          </cell>
          <cell r="AA55">
            <v>51803.089494338805</v>
          </cell>
        </row>
        <row r="56">
          <cell r="B56">
            <v>46214.094400119044</v>
          </cell>
          <cell r="C56">
            <v>46353.311708064444</v>
          </cell>
          <cell r="E56">
            <v>23045.657922509698</v>
          </cell>
          <cell r="F56">
            <v>23221.591464138954</v>
          </cell>
          <cell r="H56">
            <v>129091.16584905366</v>
          </cell>
          <cell r="I56">
            <v>127385.97431700108</v>
          </cell>
          <cell r="K56">
            <v>96249.935500476931</v>
          </cell>
          <cell r="L56">
            <v>95506.147492534001</v>
          </cell>
          <cell r="N56">
            <v>43576.375501139599</v>
          </cell>
          <cell r="O56">
            <v>41705.362745090955</v>
          </cell>
          <cell r="Q56">
            <v>37716.344602411744</v>
          </cell>
          <cell r="R56">
            <v>38050.781300459341</v>
          </cell>
          <cell r="T56">
            <v>9319.4729138145012</v>
          </cell>
          <cell r="U56">
            <v>9796.9325408207751</v>
          </cell>
          <cell r="W56">
            <v>30410.752839207536</v>
          </cell>
          <cell r="X56">
            <v>29685.691976750342</v>
          </cell>
          <cell r="Z56">
            <v>53543.200471267271</v>
          </cell>
          <cell r="AA56">
            <v>53256.206455140105</v>
          </cell>
        </row>
        <row r="57">
          <cell r="B57">
            <v>43610.6207378256</v>
          </cell>
          <cell r="C57">
            <v>44146.396231460989</v>
          </cell>
          <cell r="E57">
            <v>22902.971660560648</v>
          </cell>
          <cell r="F57">
            <v>23149.007020520603</v>
          </cell>
          <cell r="H57">
            <v>137578.47293781972</v>
          </cell>
          <cell r="I57">
            <v>135338.41591696758</v>
          </cell>
          <cell r="K57">
            <v>96377.667385713474</v>
          </cell>
          <cell r="L57">
            <v>95819.750058453428</v>
          </cell>
          <cell r="N57">
            <v>41499.897175747727</v>
          </cell>
          <cell r="O57">
            <v>39865.438879638554</v>
          </cell>
          <cell r="Q57">
            <v>38231.059315698563</v>
          </cell>
          <cell r="R57">
            <v>38428.45303969337</v>
          </cell>
          <cell r="T57">
            <v>9283.220821485902</v>
          </cell>
          <cell r="U57">
            <v>9760.7660726241375</v>
          </cell>
          <cell r="W57">
            <v>30637.079034119815</v>
          </cell>
          <cell r="X57">
            <v>29582.945053718024</v>
          </cell>
          <cell r="Z57">
            <v>55414.010931028548</v>
          </cell>
          <cell r="AA57">
            <v>54865.827726923322</v>
          </cell>
        </row>
        <row r="58">
          <cell r="B58">
            <v>42241.181332859414</v>
          </cell>
          <cell r="C58">
            <v>42598.702211835422</v>
          </cell>
          <cell r="E58">
            <v>22430.083259243424</v>
          </cell>
          <cell r="F58">
            <v>22628.456286616871</v>
          </cell>
          <cell r="H58">
            <v>141409.62094833775</v>
          </cell>
          <cell r="I58">
            <v>140169.61012164524</v>
          </cell>
          <cell r="K58">
            <v>95107.625140617223</v>
          </cell>
          <cell r="L58">
            <v>94599.946635481509</v>
          </cell>
          <cell r="N58">
            <v>40402.45617755533</v>
          </cell>
          <cell r="O58">
            <v>38644.563160278616</v>
          </cell>
          <cell r="Q58">
            <v>38253.946323323609</v>
          </cell>
          <cell r="R58">
            <v>37895.455997264289</v>
          </cell>
          <cell r="T58">
            <v>9218.5586529568736</v>
          </cell>
          <cell r="U58">
            <v>9568.8443780721227</v>
          </cell>
          <cell r="W58">
            <v>30769.599615640076</v>
          </cell>
          <cell r="X58">
            <v>29119.276849328027</v>
          </cell>
          <cell r="Z58">
            <v>55942.928549466313</v>
          </cell>
          <cell r="AA58">
            <v>55178.144359477934</v>
          </cell>
        </row>
        <row r="59">
          <cell r="B59">
            <v>43763.1320779694</v>
          </cell>
          <cell r="C59">
            <v>43616.81982961281</v>
          </cell>
          <cell r="E59">
            <v>22842.216794267693</v>
          </cell>
          <cell r="F59">
            <v>22929.801747658359</v>
          </cell>
          <cell r="H59">
            <v>148717.32411801867</v>
          </cell>
          <cell r="I59">
            <v>149293.68302448586</v>
          </cell>
          <cell r="K59">
            <v>97474.043266625813</v>
          </cell>
          <cell r="L59">
            <v>96922.71252961742</v>
          </cell>
          <cell r="N59">
            <v>41907.164435653991</v>
          </cell>
          <cell r="O59">
            <v>39753.348694378779</v>
          </cell>
          <cell r="Q59">
            <v>39782.703648409894</v>
          </cell>
          <cell r="R59">
            <v>38611.825006922001</v>
          </cell>
          <cell r="T59">
            <v>9584.701170237644</v>
          </cell>
          <cell r="U59">
            <v>9744.5347325659677</v>
          </cell>
          <cell r="W59">
            <v>32316.576269111029</v>
          </cell>
          <cell r="X59">
            <v>29849.333453851945</v>
          </cell>
          <cell r="Z59">
            <v>58245.138219705826</v>
          </cell>
          <cell r="AA59">
            <v>57260.940980906817</v>
          </cell>
        </row>
        <row r="60">
          <cell r="B60">
            <v>45394.846499833613</v>
          </cell>
          <cell r="C60">
            <v>44802.103012060674</v>
          </cell>
          <cell r="E60">
            <v>23361.87856376437</v>
          </cell>
          <cell r="F60">
            <v>23343.093972179082</v>
          </cell>
          <cell r="H60">
            <v>156820.59906502609</v>
          </cell>
          <cell r="I60">
            <v>158982.91701669106</v>
          </cell>
          <cell r="K60">
            <v>100242.80228454477</v>
          </cell>
          <cell r="L60">
            <v>99659.041818347789</v>
          </cell>
          <cell r="N60">
            <v>43514.144148159117</v>
          </cell>
          <cell r="O60">
            <v>40997.119608824287</v>
          </cell>
          <cell r="Q60">
            <v>41520.605128981493</v>
          </cell>
          <cell r="R60">
            <v>39545.607552848443</v>
          </cell>
          <cell r="T60">
            <v>9998.5248927033408</v>
          </cell>
          <cell r="U60">
            <v>9965.4265985848215</v>
          </cell>
          <cell r="W60">
            <v>34030.9962172003</v>
          </cell>
          <cell r="X60">
            <v>30737.968992309805</v>
          </cell>
          <cell r="Z60">
            <v>60890.603199786849</v>
          </cell>
          <cell r="AA60">
            <v>59637.721428154087</v>
          </cell>
        </row>
        <row r="61">
          <cell r="B61">
            <v>46256.691964095357</v>
          </cell>
          <cell r="C61">
            <v>45229.21950694143</v>
          </cell>
          <cell r="E61">
            <v>23406.475424230041</v>
          </cell>
          <cell r="F61">
            <v>23294.105236289688</v>
          </cell>
          <cell r="H61">
            <v>161604.83454138073</v>
          </cell>
          <cell r="I61">
            <v>165556.12372561696</v>
          </cell>
          <cell r="K61">
            <v>101048.90199532799</v>
          </cell>
          <cell r="L61">
            <v>100522.1354024188</v>
          </cell>
          <cell r="N61">
            <v>44404.448547009779</v>
          </cell>
          <cell r="O61">
            <v>41530.304445833608</v>
          </cell>
          <cell r="Q61">
            <v>42462.996878035083</v>
          </cell>
          <cell r="R61">
            <v>39714.884396173824</v>
          </cell>
          <cell r="T61">
            <v>10220.819586103546</v>
          </cell>
          <cell r="U61">
            <v>9990.3839367079854</v>
          </cell>
          <cell r="W61">
            <v>35107.622113765181</v>
          </cell>
          <cell r="X61">
            <v>31047.774782672743</v>
          </cell>
          <cell r="Z61">
            <v>62336.208950052278</v>
          </cell>
          <cell r="AA61">
            <v>60870.068567344948</v>
          </cell>
        </row>
        <row r="62">
          <cell r="B62">
            <v>47308.861330174164</v>
          </cell>
          <cell r="C62">
            <v>46061.129086869041</v>
          </cell>
          <cell r="E62">
            <v>23665.894468876013</v>
          </cell>
          <cell r="F62">
            <v>23465.480992571265</v>
          </cell>
          <cell r="H62">
            <v>165905.37480367115</v>
          </cell>
          <cell r="I62">
            <v>170449.17937735416</v>
          </cell>
          <cell r="K62">
            <v>101871.75405525541</v>
          </cell>
          <cell r="L62">
            <v>101432.22639787066</v>
          </cell>
          <cell r="N62">
            <v>45240.413827978584</v>
          </cell>
          <cell r="O62">
            <v>42401.094602088444</v>
          </cell>
          <cell r="Q62">
            <v>43453.190868541729</v>
          </cell>
          <cell r="R62">
            <v>40100.598593002796</v>
          </cell>
          <cell r="T62">
            <v>10513.928403385155</v>
          </cell>
          <cell r="U62">
            <v>10096.071857519804</v>
          </cell>
          <cell r="W62">
            <v>36269.267314103156</v>
          </cell>
          <cell r="X62">
            <v>31588.047525395174</v>
          </cell>
          <cell r="Z62">
            <v>63822.314928014697</v>
          </cell>
          <cell r="AA62">
            <v>62089.171567328733</v>
          </cell>
        </row>
        <row r="63">
          <cell r="B63">
            <v>48544.976836278976</v>
          </cell>
          <cell r="C63">
            <v>47374.008766633036</v>
          </cell>
          <cell r="E63">
            <v>24291.437733465151</v>
          </cell>
          <cell r="F63">
            <v>23988.922264722969</v>
          </cell>
          <cell r="H63">
            <v>170262.995783586</v>
          </cell>
          <cell r="I63">
            <v>173305.69324065375</v>
          </cell>
          <cell r="K63">
            <v>102938.70829219831</v>
          </cell>
          <cell r="L63">
            <v>102508.80247370133</v>
          </cell>
          <cell r="N63">
            <v>45922.352022153282</v>
          </cell>
          <cell r="O63">
            <v>43673.294394895769</v>
          </cell>
          <cell r="Q63">
            <v>44608.188512436573</v>
          </cell>
          <cell r="R63">
            <v>40867.030459011308</v>
          </cell>
          <cell r="T63">
            <v>10925.164412230773</v>
          </cell>
          <cell r="U63">
            <v>10330.129134653884</v>
          </cell>
          <cell r="W63">
            <v>37609.677748438422</v>
          </cell>
          <cell r="X63">
            <v>32482.787406386858</v>
          </cell>
          <cell r="Z63">
            <v>65577.498659212506</v>
          </cell>
          <cell r="AA63">
            <v>63409.33185934108</v>
          </cell>
        </row>
        <row r="64">
          <cell r="B64">
            <v>49374.302802790698</v>
          </cell>
          <cell r="C64">
            <v>48599.805004926107</v>
          </cell>
          <cell r="E64">
            <v>24879.269752440287</v>
          </cell>
          <cell r="F64">
            <v>24530.599131634954</v>
          </cell>
          <cell r="H64">
            <v>172646.52983182372</v>
          </cell>
          <cell r="I64">
            <v>173269.63055052431</v>
          </cell>
          <cell r="K64">
            <v>103022.33773746139</v>
          </cell>
          <cell r="L64">
            <v>102828.1791374489</v>
          </cell>
          <cell r="N64">
            <v>46029.8398953211</v>
          </cell>
          <cell r="O64">
            <v>44830.892102364123</v>
          </cell>
          <cell r="Q64">
            <v>45368.271253067418</v>
          </cell>
          <cell r="R64">
            <v>41521.78275284588</v>
          </cell>
          <cell r="T64">
            <v>11290.08186505187</v>
          </cell>
          <cell r="U64">
            <v>10555.610183286797</v>
          </cell>
          <cell r="W64">
            <v>38639.30339542299</v>
          </cell>
          <cell r="X64">
            <v>33319.431790053975</v>
          </cell>
          <cell r="Z64">
            <v>66774.063466620544</v>
          </cell>
          <cell r="AA64">
            <v>64249.069346914919</v>
          </cell>
        </row>
        <row r="65">
          <cell r="B65">
            <v>50382.48941456063</v>
          </cell>
          <cell r="C65">
            <v>50010.767251296296</v>
          </cell>
          <cell r="E65">
            <v>25452.242805111775</v>
          </cell>
          <cell r="F65">
            <v>25088.157729492672</v>
          </cell>
          <cell r="H65">
            <v>174646.45826626106</v>
          </cell>
          <cell r="I65">
            <v>173256.58759827813</v>
          </cell>
          <cell r="K65">
            <v>103121.14541174308</v>
          </cell>
          <cell r="L65">
            <v>103295.57404482666</v>
          </cell>
          <cell r="N65">
            <v>46321.142803329953</v>
          </cell>
          <cell r="O65">
            <v>46163.670769497876</v>
          </cell>
          <cell r="Q65">
            <v>46107.081909708737</v>
          </cell>
          <cell r="R65">
            <v>42194.954124270604</v>
          </cell>
          <cell r="T65">
            <v>11653.690522348814</v>
          </cell>
          <cell r="U65">
            <v>10789.062777686462</v>
          </cell>
          <cell r="W65">
            <v>39677.14572503636</v>
          </cell>
          <cell r="X65">
            <v>34194.644124554092</v>
          </cell>
          <cell r="Z65">
            <v>67894.603141899614</v>
          </cell>
          <cell r="AA65">
            <v>65111.581580097161</v>
          </cell>
        </row>
        <row r="66">
          <cell r="B66">
            <v>51741.018378650973</v>
          </cell>
          <cell r="C66">
            <v>51821.632861544385</v>
          </cell>
          <cell r="E66">
            <v>26146.243485845614</v>
          </cell>
          <cell r="F66">
            <v>25795.130600516844</v>
          </cell>
          <cell r="H66">
            <v>176985.69317741902</v>
          </cell>
          <cell r="I66">
            <v>173601.32230509256</v>
          </cell>
          <cell r="K66">
            <v>103572.62309374414</v>
          </cell>
          <cell r="L66">
            <v>104213.6682381912</v>
          </cell>
          <cell r="N66">
            <v>46866.928098360077</v>
          </cell>
          <cell r="O66">
            <v>47891.363387543301</v>
          </cell>
          <cell r="Q66">
            <v>46981.210246500661</v>
          </cell>
          <cell r="R66">
            <v>43077.028114992267</v>
          </cell>
          <cell r="T66">
            <v>12067.639410408765</v>
          </cell>
          <cell r="U66">
            <v>11086.120313444597</v>
          </cell>
          <cell r="W66">
            <v>40882.773245670556</v>
          </cell>
          <cell r="X66">
            <v>35277.198041907272</v>
          </cell>
          <cell r="Z66">
            <v>69176.870863400167</v>
          </cell>
          <cell r="AA66">
            <v>66196.536136767565</v>
          </cell>
        </row>
        <row r="67">
          <cell r="B67">
            <v>52491.113503292843</v>
          </cell>
          <cell r="C67">
            <v>53030.962995809081</v>
          </cell>
          <cell r="E67">
            <v>26555.957791126581</v>
          </cell>
          <cell r="F67">
            <v>26245.25435209183</v>
          </cell>
          <cell r="H67">
            <v>177631.77570498563</v>
          </cell>
          <cell r="I67">
            <v>172825.83256171338</v>
          </cell>
          <cell r="K67">
            <v>103312.7560242558</v>
          </cell>
          <cell r="L67">
            <v>104567.08308712232</v>
          </cell>
          <cell r="N67">
            <v>47159.509222174187</v>
          </cell>
          <cell r="O67">
            <v>48972.789184196321</v>
          </cell>
          <cell r="Q67">
            <v>47498.692349427198</v>
          </cell>
          <cell r="R67">
            <v>43589.864538176058</v>
          </cell>
          <cell r="T67">
            <v>12360.542203036865</v>
          </cell>
          <cell r="U67">
            <v>11261.849934017417</v>
          </cell>
          <cell r="W67">
            <v>41658.938865749253</v>
          </cell>
          <cell r="X67">
            <v>35967.916566434134</v>
          </cell>
          <cell r="Z67">
            <v>70052.714335951692</v>
          </cell>
          <cell r="AA67">
            <v>66953.446780439495</v>
          </cell>
        </row>
        <row r="68">
          <cell r="B68">
            <v>51927.776909512591</v>
          </cell>
          <cell r="C68">
            <v>52852.039282057041</v>
          </cell>
          <cell r="E68">
            <v>26335.808800053943</v>
          </cell>
          <cell r="F68">
            <v>26081.842688656568</v>
          </cell>
          <cell r="H68">
            <v>174795.16624159683</v>
          </cell>
          <cell r="I68">
            <v>169525.14379158145</v>
          </cell>
          <cell r="K68">
            <v>101347.41175405624</v>
          </cell>
          <cell r="L68">
            <v>103330.64909047971</v>
          </cell>
          <cell r="N68">
            <v>46757.700703540184</v>
          </cell>
          <cell r="O68">
            <v>48635.454611203997</v>
          </cell>
          <cell r="Q68">
            <v>47187.175638357061</v>
          </cell>
          <cell r="R68">
            <v>43203.990101348871</v>
          </cell>
          <cell r="T68">
            <v>12382.28883167176</v>
          </cell>
          <cell r="U68">
            <v>11160.204614807191</v>
          </cell>
          <cell r="W68">
            <v>41512.699215118089</v>
          </cell>
          <cell r="X68">
            <v>35767.557011528901</v>
          </cell>
          <cell r="Z68">
            <v>69896.971906093328</v>
          </cell>
          <cell r="AA68">
            <v>66762.118808336207</v>
          </cell>
        </row>
        <row r="69">
          <cell r="B69">
            <v>50849.195228669916</v>
          </cell>
          <cell r="C69">
            <v>52125.021981229118</v>
          </cell>
          <cell r="E69">
            <v>25875.369447816451</v>
          </cell>
          <cell r="F69">
            <v>25698.981510127578</v>
          </cell>
          <cell r="H69">
            <v>170851.73841448204</v>
          </cell>
          <cell r="I69">
            <v>165726.55207493849</v>
          </cell>
          <cell r="K69">
            <v>98930.428727223014</v>
          </cell>
          <cell r="L69">
            <v>101755.22301987359</v>
          </cell>
          <cell r="N69">
            <v>46203.989476733615</v>
          </cell>
          <cell r="O69">
            <v>47723.591213089043</v>
          </cell>
          <cell r="Q69">
            <v>46621.345655385849</v>
          </cell>
          <cell r="R69">
            <v>42526.531696432539</v>
          </cell>
          <cell r="T69">
            <v>12302.766475322793</v>
          </cell>
          <cell r="U69">
            <v>10954.410213869864</v>
          </cell>
          <cell r="W69">
            <v>41030.444387321972</v>
          </cell>
          <cell r="X69">
            <v>35230.299366141146</v>
          </cell>
          <cell r="Z69">
            <v>69506.722187044274</v>
          </cell>
          <cell r="AA69">
            <v>66389.388924298692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J4" sqref="J4"/>
    </sheetView>
  </sheetViews>
  <sheetFormatPr defaultRowHeight="14.4" x14ac:dyDescent="0.3"/>
  <cols>
    <col min="1" max="1" width="14" customWidth="1"/>
    <col min="2" max="2" width="11.6640625" customWidth="1"/>
    <col min="3" max="5" width="10.6640625" customWidth="1"/>
    <col min="6" max="6" width="12.44140625" customWidth="1"/>
    <col min="7" max="7" width="12.33203125" customWidth="1"/>
  </cols>
  <sheetData>
    <row r="2" spans="1:17" ht="27" x14ac:dyDescent="0.3">
      <c r="A2" s="9" t="s">
        <v>0</v>
      </c>
      <c r="B2" s="115" t="s">
        <v>1</v>
      </c>
      <c r="C2" s="115"/>
      <c r="D2" s="115" t="s">
        <v>2</v>
      </c>
      <c r="E2" s="115"/>
      <c r="F2" s="115" t="s">
        <v>3</v>
      </c>
      <c r="G2" s="115"/>
    </row>
    <row r="3" spans="1:17" ht="32.25" customHeight="1" x14ac:dyDescent="0.3">
      <c r="A3" s="8"/>
      <c r="B3" s="9" t="s">
        <v>4</v>
      </c>
      <c r="C3" s="9" t="s">
        <v>20</v>
      </c>
      <c r="D3" s="9" t="s">
        <v>4</v>
      </c>
      <c r="E3" s="9" t="s">
        <v>20</v>
      </c>
      <c r="F3" s="9" t="s">
        <v>4</v>
      </c>
      <c r="G3" s="9" t="s">
        <v>20</v>
      </c>
    </row>
    <row r="4" spans="1:17" x14ac:dyDescent="0.3">
      <c r="A4" s="10" t="s">
        <v>5</v>
      </c>
      <c r="B4" s="113">
        <v>23985479</v>
      </c>
      <c r="C4" s="94">
        <v>80.963964683471147</v>
      </c>
      <c r="D4" s="113">
        <v>25085330</v>
      </c>
      <c r="E4" s="94">
        <v>80.972372273694319</v>
      </c>
      <c r="F4" s="113">
        <v>49070809</v>
      </c>
      <c r="G4" s="94">
        <v>80.968262482404086</v>
      </c>
      <c r="H4" s="90"/>
      <c r="I4" s="5"/>
      <c r="J4" s="5"/>
      <c r="K4" s="5"/>
      <c r="L4" s="5"/>
      <c r="M4" s="5"/>
      <c r="N4" s="5"/>
      <c r="O4" s="19"/>
      <c r="P4" s="5"/>
      <c r="Q4" s="5"/>
    </row>
    <row r="5" spans="1:17" x14ac:dyDescent="0.3">
      <c r="A5" s="10" t="s">
        <v>6</v>
      </c>
      <c r="B5" s="113">
        <v>2601932</v>
      </c>
      <c r="C5" s="94">
        <v>8.7829278104803929</v>
      </c>
      <c r="D5" s="113">
        <v>2737987</v>
      </c>
      <c r="E5" s="94">
        <v>8.8378866311320383</v>
      </c>
      <c r="F5" s="113">
        <v>5339919</v>
      </c>
      <c r="G5" s="94">
        <v>8.8110217059347189</v>
      </c>
      <c r="H5" s="5"/>
      <c r="I5" s="5"/>
      <c r="J5" s="5"/>
      <c r="K5" s="5"/>
      <c r="L5" s="5"/>
      <c r="M5" s="5"/>
      <c r="N5" s="5"/>
      <c r="O5" s="19"/>
      <c r="P5" s="5"/>
      <c r="Q5" s="5"/>
    </row>
    <row r="6" spans="1:17" x14ac:dyDescent="0.3">
      <c r="A6" s="10" t="s">
        <v>7</v>
      </c>
      <c r="B6" s="113">
        <v>794882</v>
      </c>
      <c r="C6" s="94">
        <v>2.6831566789025523</v>
      </c>
      <c r="D6" s="113">
        <v>760114</v>
      </c>
      <c r="E6" s="94">
        <v>2.4535548776295499</v>
      </c>
      <c r="F6" s="113">
        <v>1554996</v>
      </c>
      <c r="G6" s="94">
        <v>2.5657886399853003</v>
      </c>
      <c r="I6" s="5"/>
      <c r="J6" s="5"/>
      <c r="K6" s="5"/>
      <c r="L6" s="5"/>
      <c r="M6" s="5"/>
      <c r="N6" s="5"/>
      <c r="O6" s="19"/>
      <c r="P6" s="5"/>
      <c r="Q6" s="5"/>
    </row>
    <row r="7" spans="1:17" x14ac:dyDescent="0.3">
      <c r="A7" s="10" t="s">
        <v>8</v>
      </c>
      <c r="B7" s="113">
        <v>2242589</v>
      </c>
      <c r="C7" s="94">
        <v>7.5699508271459104</v>
      </c>
      <c r="D7" s="113">
        <v>2396679</v>
      </c>
      <c r="E7" s="94">
        <v>7.7361862175440956</v>
      </c>
      <c r="F7" s="113">
        <v>4639268</v>
      </c>
      <c r="G7" s="94">
        <v>7.6549271716758902</v>
      </c>
      <c r="I7" s="5"/>
      <c r="J7" s="5"/>
      <c r="K7" s="5"/>
      <c r="L7" s="5"/>
      <c r="M7" s="5"/>
      <c r="N7" s="5"/>
      <c r="O7" s="19"/>
      <c r="P7" s="5"/>
      <c r="Q7" s="5"/>
    </row>
    <row r="8" spans="1:17" x14ac:dyDescent="0.3">
      <c r="A8" s="10" t="s">
        <v>9</v>
      </c>
      <c r="B8" s="114">
        <v>29624882</v>
      </c>
      <c r="C8" s="95" t="s">
        <v>105</v>
      </c>
      <c r="D8" s="114">
        <v>30980110</v>
      </c>
      <c r="E8" s="95" t="s">
        <v>105</v>
      </c>
      <c r="F8" s="114">
        <v>60604992</v>
      </c>
      <c r="G8" s="95" t="s">
        <v>105</v>
      </c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15" t="s">
        <v>100</v>
      </c>
    </row>
    <row r="10" spans="1:17" x14ac:dyDescent="0.3">
      <c r="A10" t="str">
        <f>A4</f>
        <v>African</v>
      </c>
      <c r="B10" s="35">
        <f>ROUND(B4/1000,1)</f>
        <v>23985.5</v>
      </c>
      <c r="C10" s="31">
        <f>C4</f>
        <v>80.963964683471147</v>
      </c>
      <c r="D10" s="35">
        <f t="shared" ref="D10:F10" si="0">ROUND(D4/1000,1)</f>
        <v>25085.3</v>
      </c>
      <c r="E10" s="31">
        <f>E4</f>
        <v>80.972372273694319</v>
      </c>
      <c r="F10" s="35">
        <f t="shared" si="0"/>
        <v>49070.8</v>
      </c>
      <c r="G10" s="31">
        <f>G4</f>
        <v>80.968262482404086</v>
      </c>
      <c r="J10" s="5"/>
      <c r="K10" s="5"/>
      <c r="L10" s="5"/>
      <c r="M10" s="5"/>
      <c r="N10" s="5"/>
    </row>
    <row r="11" spans="1:17" x14ac:dyDescent="0.3">
      <c r="A11" t="str">
        <f t="shared" ref="A11:A13" si="1">A5</f>
        <v>Coloured</v>
      </c>
      <c r="B11" s="35">
        <f>ROUND(B5/1000,1)</f>
        <v>2601.9</v>
      </c>
      <c r="C11" s="31">
        <f t="shared" ref="C11:C13" si="2">C5</f>
        <v>8.7829278104803929</v>
      </c>
      <c r="D11" s="35">
        <f t="shared" ref="B11:F13" si="3">ROUND(D5/1000,1)</f>
        <v>2738</v>
      </c>
      <c r="E11" s="31">
        <f t="shared" ref="E11:E13" si="4">E5</f>
        <v>8.8378866311320383</v>
      </c>
      <c r="F11" s="35">
        <f t="shared" si="3"/>
        <v>5339.9</v>
      </c>
      <c r="G11" s="31">
        <f t="shared" ref="G11:G13" si="5">G5</f>
        <v>8.8110217059347189</v>
      </c>
      <c r="J11" s="5"/>
      <c r="K11" s="5"/>
      <c r="L11" s="5"/>
      <c r="M11" s="5"/>
      <c r="N11" s="5"/>
    </row>
    <row r="12" spans="1:17" x14ac:dyDescent="0.3">
      <c r="A12" t="str">
        <f t="shared" si="1"/>
        <v>Indian/Asian</v>
      </c>
      <c r="B12" s="35">
        <f t="shared" si="3"/>
        <v>794.9</v>
      </c>
      <c r="C12" s="31">
        <f t="shared" si="2"/>
        <v>2.6831566789025523</v>
      </c>
      <c r="D12" s="35">
        <f t="shared" si="3"/>
        <v>760.1</v>
      </c>
      <c r="E12" s="31">
        <f t="shared" si="4"/>
        <v>2.4535548776295499</v>
      </c>
      <c r="F12" s="35">
        <f t="shared" si="3"/>
        <v>1555</v>
      </c>
      <c r="G12" s="31">
        <f t="shared" si="5"/>
        <v>2.5657886399853003</v>
      </c>
      <c r="J12" s="5"/>
      <c r="K12" s="5"/>
      <c r="L12" s="5"/>
      <c r="M12" s="5"/>
      <c r="N12" s="5"/>
    </row>
    <row r="13" spans="1:17" x14ac:dyDescent="0.3">
      <c r="A13" t="str">
        <f t="shared" si="1"/>
        <v>White</v>
      </c>
      <c r="B13" s="35">
        <f t="shared" si="3"/>
        <v>2242.6</v>
      </c>
      <c r="C13" s="31">
        <f t="shared" si="2"/>
        <v>7.5699508271459104</v>
      </c>
      <c r="D13" s="35">
        <f t="shared" si="3"/>
        <v>2396.6999999999998</v>
      </c>
      <c r="E13" s="31">
        <f t="shared" si="4"/>
        <v>7.7361862175440956</v>
      </c>
      <c r="F13" s="35">
        <f t="shared" si="3"/>
        <v>4639.3</v>
      </c>
      <c r="G13" s="31">
        <f t="shared" si="5"/>
        <v>7.6549271716758902</v>
      </c>
      <c r="J13" s="5"/>
      <c r="K13" s="5"/>
      <c r="L13" s="5"/>
      <c r="M13" s="5"/>
      <c r="N13" s="5"/>
    </row>
    <row r="14" spans="1:17" x14ac:dyDescent="0.3">
      <c r="B14" s="35">
        <f>ROUND(B8/1000,1)</f>
        <v>29624.9</v>
      </c>
      <c r="C14" s="31" t="str">
        <f>C8</f>
        <v>100,0</v>
      </c>
      <c r="D14" s="35">
        <f t="shared" ref="D14" si="6">ROUND(D8/1000,1)</f>
        <v>30980.1</v>
      </c>
      <c r="E14" s="31" t="str">
        <f>E8</f>
        <v>100,0</v>
      </c>
      <c r="F14" s="35">
        <f>ROUND(F8/1000,1)</f>
        <v>60605</v>
      </c>
      <c r="G14" s="31" t="str">
        <f>G8</f>
        <v>100,0</v>
      </c>
      <c r="J14" s="5"/>
      <c r="K14" s="5"/>
      <c r="L14" s="5"/>
      <c r="M14" s="5"/>
      <c r="N14" s="5"/>
    </row>
    <row r="15" spans="1:17" x14ac:dyDescent="0.3">
      <c r="B15" s="34"/>
      <c r="C15" s="33"/>
      <c r="D15" s="34"/>
      <c r="E15" s="33"/>
      <c r="F15" s="34"/>
      <c r="G15" s="33"/>
    </row>
    <row r="16" spans="1:17" x14ac:dyDescent="0.3">
      <c r="A16" t="s">
        <v>102</v>
      </c>
      <c r="B16" s="38">
        <f>B8/F8*100</f>
        <v>48.881917185963822</v>
      </c>
    </row>
    <row r="17" spans="1:10" x14ac:dyDescent="0.3">
      <c r="A17" t="s">
        <v>103</v>
      </c>
      <c r="B17" s="39">
        <f>D8/F8*100</f>
        <v>51.118082814036178</v>
      </c>
    </row>
    <row r="18" spans="1:10" x14ac:dyDescent="0.3">
      <c r="D18" t="s">
        <v>106</v>
      </c>
      <c r="J18" t="s">
        <v>127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topLeftCell="A37" workbookViewId="0">
      <selection activeCell="L55" sqref="L55"/>
    </sheetView>
  </sheetViews>
  <sheetFormatPr defaultColWidth="8.88671875" defaultRowHeight="14.4" x14ac:dyDescent="0.3"/>
  <cols>
    <col min="1" max="1" width="21.5546875" style="41" customWidth="1"/>
    <col min="2" max="11" width="9" style="41" bestFit="1" customWidth="1"/>
    <col min="12" max="12" width="9.88671875" style="41" bestFit="1" customWidth="1"/>
    <col min="13" max="13" width="9" style="41" bestFit="1" customWidth="1"/>
    <col min="14" max="16384" width="8.88671875" style="41"/>
  </cols>
  <sheetData>
    <row r="1" spans="1:28" x14ac:dyDescent="0.3">
      <c r="A1" s="41" t="s">
        <v>89</v>
      </c>
    </row>
    <row r="2" spans="1:28" x14ac:dyDescent="0.3">
      <c r="A2" s="41" t="s">
        <v>53</v>
      </c>
      <c r="B2" s="118" t="s">
        <v>59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x14ac:dyDescent="0.3">
      <c r="B3" s="41" t="s">
        <v>41</v>
      </c>
      <c r="C3" s="41" t="s">
        <v>42</v>
      </c>
      <c r="D3" s="41" t="s">
        <v>58</v>
      </c>
      <c r="E3" s="41" t="s">
        <v>43</v>
      </c>
      <c r="F3" s="41" t="s">
        <v>44</v>
      </c>
      <c r="G3" s="41" t="s">
        <v>45</v>
      </c>
      <c r="H3" s="41" t="s">
        <v>46</v>
      </c>
      <c r="I3" s="41" t="s">
        <v>47</v>
      </c>
      <c r="J3" s="41" t="s">
        <v>48</v>
      </c>
      <c r="K3" s="41" t="s">
        <v>56</v>
      </c>
      <c r="L3" s="41" t="s">
        <v>57</v>
      </c>
      <c r="M3" s="41" t="s">
        <v>54</v>
      </c>
    </row>
    <row r="4" spans="1:28" x14ac:dyDescent="0.3">
      <c r="A4" s="41" t="s">
        <v>41</v>
      </c>
      <c r="B4" s="51">
        <v>0</v>
      </c>
      <c r="C4" s="52">
        <v>12856.239283061965</v>
      </c>
      <c r="D4" s="52">
        <v>144087.13914658636</v>
      </c>
      <c r="E4" s="52">
        <v>96990.934438683005</v>
      </c>
      <c r="F4" s="52">
        <v>13804.156100270633</v>
      </c>
      <c r="G4" s="52">
        <v>16587.295513266199</v>
      </c>
      <c r="H4" s="52">
        <v>7966.6399894933684</v>
      </c>
      <c r="I4" s="52">
        <v>37215.975996513836</v>
      </c>
      <c r="J4" s="52">
        <v>172609.97247504958</v>
      </c>
      <c r="K4" s="52">
        <v>502118.35294292495</v>
      </c>
      <c r="L4" s="52">
        <v>161832.42301479817</v>
      </c>
      <c r="M4" s="52">
        <v>-340285.92992812674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x14ac:dyDescent="0.3">
      <c r="A5" s="41" t="s">
        <v>42</v>
      </c>
      <c r="B5" s="52">
        <v>8166.3830693409773</v>
      </c>
      <c r="C5" s="51">
        <v>0</v>
      </c>
      <c r="D5" s="52">
        <v>79410.13507421859</v>
      </c>
      <c r="E5" s="52">
        <v>7610.4136828244518</v>
      </c>
      <c r="F5" s="52">
        <v>6338.5481879241979</v>
      </c>
      <c r="G5" s="52">
        <v>10428.286791708761</v>
      </c>
      <c r="H5" s="52">
        <v>8767.7690447997338</v>
      </c>
      <c r="I5" s="52">
        <v>22994.946613113159</v>
      </c>
      <c r="J5" s="52">
        <v>11783.078220165989</v>
      </c>
      <c r="K5" s="52">
        <v>155499.56068409584</v>
      </c>
      <c r="L5" s="52">
        <v>114785.28778119569</v>
      </c>
      <c r="M5" s="52">
        <v>-40714.272902900149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3">
      <c r="A6" s="41" t="s">
        <v>58</v>
      </c>
      <c r="B6" s="52">
        <v>40156.488156140316</v>
      </c>
      <c r="C6" s="52">
        <v>31144.7508178637</v>
      </c>
      <c r="D6" s="51">
        <v>0</v>
      </c>
      <c r="E6" s="52">
        <v>53950.674909474241</v>
      </c>
      <c r="F6" s="52">
        <v>63983.254215152141</v>
      </c>
      <c r="G6" s="52">
        <v>63503.944024883909</v>
      </c>
      <c r="H6" s="52">
        <v>9711.5986784109009</v>
      </c>
      <c r="I6" s="52">
        <v>85363.941817597399</v>
      </c>
      <c r="J6" s="52">
        <v>75127.532818142761</v>
      </c>
      <c r="K6" s="52">
        <v>422942.18543766544</v>
      </c>
      <c r="L6" s="52">
        <v>1392790.2102539486</v>
      </c>
      <c r="M6" s="52">
        <v>969848.02481628314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A7" s="41" t="s">
        <v>43</v>
      </c>
      <c r="B7" s="52">
        <v>23372.227175849945</v>
      </c>
      <c r="C7" s="52">
        <v>11308.386995205505</v>
      </c>
      <c r="D7" s="52">
        <v>205460.08088358154</v>
      </c>
      <c r="E7" s="51">
        <v>0</v>
      </c>
      <c r="F7" s="52">
        <v>8775.411264022081</v>
      </c>
      <c r="G7" s="52">
        <v>33632.416970726088</v>
      </c>
      <c r="H7" s="52">
        <v>7880.1978143348679</v>
      </c>
      <c r="I7" s="52">
        <v>10691.953695607419</v>
      </c>
      <c r="J7" s="52">
        <v>30533.889463968058</v>
      </c>
      <c r="K7" s="52">
        <v>331654.5642632955</v>
      </c>
      <c r="L7" s="52">
        <v>255891.80051103607</v>
      </c>
      <c r="M7" s="52">
        <v>-75762.76375225943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3">
      <c r="A8" s="41" t="s">
        <v>44</v>
      </c>
      <c r="B8" s="52">
        <v>4159.0436774205882</v>
      </c>
      <c r="C8" s="52">
        <v>5406.26735216216</v>
      </c>
      <c r="D8" s="52">
        <v>321912.72944737307</v>
      </c>
      <c r="E8" s="52">
        <v>7635.3600034420087</v>
      </c>
      <c r="F8" s="51">
        <v>0</v>
      </c>
      <c r="G8" s="52">
        <v>44141.226994640791</v>
      </c>
      <c r="H8" s="52">
        <v>2401.98220696825</v>
      </c>
      <c r="I8" s="52">
        <v>30098.022721032852</v>
      </c>
      <c r="J8" s="52">
        <v>10548.542402681102</v>
      </c>
      <c r="K8" s="52">
        <v>426303.1748057208</v>
      </c>
      <c r="L8" s="52">
        <v>221111.0583760044</v>
      </c>
      <c r="M8" s="52">
        <v>-205192.11642971641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3">
      <c r="A9" s="41" t="s">
        <v>45</v>
      </c>
      <c r="B9" s="52">
        <v>4551.8040239018828</v>
      </c>
      <c r="C9" s="52">
        <v>4719.9791423009137</v>
      </c>
      <c r="D9" s="52">
        <v>121402.89708889605</v>
      </c>
      <c r="E9" s="52">
        <v>11438.883826012188</v>
      </c>
      <c r="F9" s="52">
        <v>21233.64893575872</v>
      </c>
      <c r="G9" s="51">
        <v>0</v>
      </c>
      <c r="H9" s="52">
        <v>2090.7905537665474</v>
      </c>
      <c r="I9" s="52">
        <v>12128.968873856094</v>
      </c>
      <c r="J9" s="52">
        <v>8858.9824002111236</v>
      </c>
      <c r="K9" s="52">
        <v>186425.95484470352</v>
      </c>
      <c r="L9" s="52">
        <v>243335.56024225609</v>
      </c>
      <c r="M9" s="52">
        <v>56909.605397552572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3">
      <c r="A10" s="41" t="s">
        <v>46</v>
      </c>
      <c r="B10" s="52">
        <v>4075.0555452975723</v>
      </c>
      <c r="C10" s="52">
        <v>8146.5617422845189</v>
      </c>
      <c r="D10" s="52">
        <v>15305.547520242173</v>
      </c>
      <c r="E10" s="52">
        <v>5217.0842731437351</v>
      </c>
      <c r="F10" s="52">
        <v>2432.4983339961891</v>
      </c>
      <c r="G10" s="52">
        <v>4131.4909730945474</v>
      </c>
      <c r="H10" s="51">
        <v>0</v>
      </c>
      <c r="I10" s="52">
        <v>11681.03479380703</v>
      </c>
      <c r="J10" s="52">
        <v>16745.166891454042</v>
      </c>
      <c r="K10" s="52">
        <v>67734.440073319827</v>
      </c>
      <c r="L10" s="52">
        <v>76204.871160252689</v>
      </c>
      <c r="M10" s="52">
        <v>8470.4310869328619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3">
      <c r="A11" s="41" t="s">
        <v>47</v>
      </c>
      <c r="B11" s="52">
        <v>4559.8699338584956</v>
      </c>
      <c r="C11" s="52">
        <v>10391.354447221891</v>
      </c>
      <c r="D11" s="52">
        <v>95343.750564430069</v>
      </c>
      <c r="E11" s="52">
        <v>5376.1572546375464</v>
      </c>
      <c r="F11" s="52">
        <v>17568.410815497016</v>
      </c>
      <c r="G11" s="52">
        <v>10491.841712298383</v>
      </c>
      <c r="H11" s="52">
        <v>20754.828826695146</v>
      </c>
      <c r="I11" s="51">
        <v>0</v>
      </c>
      <c r="J11" s="52">
        <v>8001.1058823936564</v>
      </c>
      <c r="K11" s="52">
        <v>172487.31943703225</v>
      </c>
      <c r="L11" s="52">
        <v>275329.84761789493</v>
      </c>
      <c r="M11" s="52">
        <v>102842.52818086269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3">
      <c r="A12" s="41" t="s">
        <v>48</v>
      </c>
      <c r="B12" s="52">
        <v>44298.198105643074</v>
      </c>
      <c r="C12" s="52">
        <v>6903.9652936007642</v>
      </c>
      <c r="D12" s="52">
        <v>53476.085548418778</v>
      </c>
      <c r="E12" s="52">
        <v>11267.108258043487</v>
      </c>
      <c r="F12" s="52">
        <v>4988.127918964703</v>
      </c>
      <c r="G12" s="52">
        <v>6247.0227739246366</v>
      </c>
      <c r="H12" s="52">
        <v>11032.419835048946</v>
      </c>
      <c r="I12" s="52">
        <v>7174.2529824169287</v>
      </c>
      <c r="J12" s="51">
        <v>0</v>
      </c>
      <c r="K12" s="52">
        <v>145387.1807160613</v>
      </c>
      <c r="L12" s="52">
        <v>421486.67424743279</v>
      </c>
      <c r="M12" s="52">
        <v>276099.49353137147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3">
      <c r="A13" s="41" t="s">
        <v>104</v>
      </c>
      <c r="B13" s="52">
        <v>28493.353327345307</v>
      </c>
      <c r="C13" s="52">
        <v>23907.782707494269</v>
      </c>
      <c r="D13" s="52">
        <v>356391.84498020197</v>
      </c>
      <c r="E13" s="52">
        <v>56405.18386477539</v>
      </c>
      <c r="F13" s="52">
        <v>81987.002604418711</v>
      </c>
      <c r="G13" s="52">
        <v>54172.034487712794</v>
      </c>
      <c r="H13" s="52">
        <v>5598.6442107349339</v>
      </c>
      <c r="I13" s="52">
        <v>57980.750123950223</v>
      </c>
      <c r="J13" s="52">
        <v>87278.403693366519</v>
      </c>
      <c r="K13" s="51"/>
      <c r="L13" s="51"/>
      <c r="M13" s="5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3">
      <c r="B14" s="52"/>
      <c r="C14" s="52"/>
      <c r="D14" s="52"/>
      <c r="E14" s="52"/>
      <c r="F14" s="52"/>
      <c r="G14" s="52"/>
      <c r="H14" s="52"/>
      <c r="I14" s="52"/>
      <c r="J14" s="52"/>
      <c r="K14" s="51"/>
      <c r="L14" s="51"/>
      <c r="M14" s="51"/>
      <c r="Q14" s="42"/>
      <c r="R14" s="42"/>
      <c r="S14" s="42"/>
      <c r="T14" s="42"/>
      <c r="U14" s="42"/>
      <c r="V14" s="42"/>
      <c r="W14" s="42"/>
      <c r="X14" s="42"/>
      <c r="Y14" s="42"/>
    </row>
    <row r="15" spans="1:28" x14ac:dyDescent="0.3">
      <c r="A15" s="41" t="s">
        <v>90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28" x14ac:dyDescent="0.3">
      <c r="A16" s="41" t="s">
        <v>59</v>
      </c>
      <c r="B16" s="119" t="s">
        <v>60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 x14ac:dyDescent="0.3">
      <c r="B17" s="51" t="s">
        <v>41</v>
      </c>
      <c r="C17" s="51" t="s">
        <v>42</v>
      </c>
      <c r="D17" s="51" t="s">
        <v>58</v>
      </c>
      <c r="E17" s="51" t="s">
        <v>43</v>
      </c>
      <c r="F17" s="51" t="s">
        <v>44</v>
      </c>
      <c r="G17" s="51" t="s">
        <v>45</v>
      </c>
      <c r="H17" s="51" t="s">
        <v>46</v>
      </c>
      <c r="I17" s="51" t="s">
        <v>47</v>
      </c>
      <c r="J17" s="51" t="s">
        <v>48</v>
      </c>
      <c r="K17" s="51" t="s">
        <v>56</v>
      </c>
      <c r="L17" s="51" t="s">
        <v>57</v>
      </c>
      <c r="M17" s="51" t="s">
        <v>54</v>
      </c>
    </row>
    <row r="18" spans="1:28" x14ac:dyDescent="0.3">
      <c r="A18" s="41" t="s">
        <v>41</v>
      </c>
      <c r="B18" s="51">
        <v>0</v>
      </c>
      <c r="C18" s="52">
        <v>12932.562278202793</v>
      </c>
      <c r="D18" s="52">
        <v>144941.83371746136</v>
      </c>
      <c r="E18" s="52">
        <v>97541.057137698284</v>
      </c>
      <c r="F18" s="52">
        <v>13889.943133284854</v>
      </c>
      <c r="G18" s="52">
        <v>16687.775514884175</v>
      </c>
      <c r="H18" s="52">
        <v>8029.4369631924937</v>
      </c>
      <c r="I18" s="52">
        <v>37354.078957293765</v>
      </c>
      <c r="J18" s="52">
        <v>173543.34232944233</v>
      </c>
      <c r="K18" s="52">
        <v>504920.03003145999</v>
      </c>
      <c r="L18" s="52">
        <v>181009.29795018415</v>
      </c>
      <c r="M18" s="52">
        <v>-323910.73208127584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3">
      <c r="A19" s="41" t="s">
        <v>42</v>
      </c>
      <c r="B19" s="52">
        <v>8344.0986120965026</v>
      </c>
      <c r="C19" s="51">
        <v>0</v>
      </c>
      <c r="D19" s="52">
        <v>81069.699702231737</v>
      </c>
      <c r="E19" s="52">
        <v>7776.1155647100495</v>
      </c>
      <c r="F19" s="52">
        <v>6480.2952200333111</v>
      </c>
      <c r="G19" s="52">
        <v>10659.178402937252</v>
      </c>
      <c r="H19" s="52">
        <v>8962.5900982462081</v>
      </c>
      <c r="I19" s="52">
        <v>23501.885117572223</v>
      </c>
      <c r="J19" s="52">
        <v>12062.956229303625</v>
      </c>
      <c r="K19" s="52">
        <v>158856.8189471309</v>
      </c>
      <c r="L19" s="52">
        <v>128065.19479156416</v>
      </c>
      <c r="M19" s="52">
        <v>-30791.624155566737</v>
      </c>
      <c r="Q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3">
      <c r="A20" s="41" t="s">
        <v>58</v>
      </c>
      <c r="B20" s="52">
        <v>46072.023107796049</v>
      </c>
      <c r="C20" s="52">
        <v>35744.705907585158</v>
      </c>
      <c r="D20" s="51">
        <v>0</v>
      </c>
      <c r="E20" s="52">
        <v>62068.608219354472</v>
      </c>
      <c r="F20" s="52">
        <v>91540.44071404211</v>
      </c>
      <c r="G20" s="52">
        <v>72993.956697329093</v>
      </c>
      <c r="H20" s="52">
        <v>11153.378085997738</v>
      </c>
      <c r="I20" s="52">
        <v>98132.544219496122</v>
      </c>
      <c r="J20" s="52">
        <v>86635.939036846947</v>
      </c>
      <c r="K20" s="52">
        <v>504341.59598844766</v>
      </c>
      <c r="L20" s="52">
        <v>1524177.2963145936</v>
      </c>
      <c r="M20" s="52">
        <v>1019835.700326146</v>
      </c>
      <c r="Q20" s="42"/>
      <c r="R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3">
      <c r="A21" s="41" t="s">
        <v>43</v>
      </c>
      <c r="B21" s="52">
        <v>24676.276976218804</v>
      </c>
      <c r="C21" s="52">
        <v>11936.863192961177</v>
      </c>
      <c r="D21" s="52">
        <v>216770.23885455576</v>
      </c>
      <c r="E21" s="51">
        <v>0</v>
      </c>
      <c r="F21" s="52">
        <v>9300.4728786504256</v>
      </c>
      <c r="G21" s="52">
        <v>35542.353204803629</v>
      </c>
      <c r="H21" s="52">
        <v>8333.7932133720005</v>
      </c>
      <c r="I21" s="52">
        <v>11315.298871512379</v>
      </c>
      <c r="J21" s="52">
        <v>32313.00977551793</v>
      </c>
      <c r="K21" s="52">
        <v>350188.30696759216</v>
      </c>
      <c r="L21" s="52">
        <v>280160.37001218868</v>
      </c>
      <c r="M21" s="52">
        <v>-70027.936955403478</v>
      </c>
      <c r="Q21" s="42"/>
      <c r="R21" s="42"/>
      <c r="S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3">
      <c r="A22" s="41" t="s">
        <v>44</v>
      </c>
      <c r="B22" s="52">
        <v>4345.9239756869019</v>
      </c>
      <c r="C22" s="52">
        <v>5638.7129329034142</v>
      </c>
      <c r="D22" s="52">
        <v>335690.01991202228</v>
      </c>
      <c r="E22" s="52">
        <v>7981.25794135467</v>
      </c>
      <c r="F22" s="51">
        <v>0</v>
      </c>
      <c r="G22" s="52">
        <v>46058.100842528787</v>
      </c>
      <c r="H22" s="52">
        <v>2512.8329437820294</v>
      </c>
      <c r="I22" s="52">
        <v>31380.149647128797</v>
      </c>
      <c r="J22" s="52">
        <v>11002.318749285454</v>
      </c>
      <c r="K22" s="52">
        <v>444609.31694469234</v>
      </c>
      <c r="L22" s="52">
        <v>270985.73209884163</v>
      </c>
      <c r="M22" s="52">
        <v>-173623.58484585071</v>
      </c>
      <c r="Q22" s="42"/>
      <c r="R22" s="42"/>
      <c r="S22" s="42"/>
      <c r="T22" s="42"/>
      <c r="V22" s="42"/>
      <c r="W22" s="42"/>
      <c r="X22" s="42"/>
      <c r="Y22" s="42"/>
      <c r="Z22" s="42"/>
      <c r="AA22" s="42"/>
      <c r="AB22" s="42"/>
    </row>
    <row r="23" spans="1:28" x14ac:dyDescent="0.3">
      <c r="A23" s="41" t="s">
        <v>45</v>
      </c>
      <c r="B23" s="52">
        <v>4923.1241309442084</v>
      </c>
      <c r="C23" s="52">
        <v>5095.4605927746225</v>
      </c>
      <c r="D23" s="52">
        <v>131327.84407549223</v>
      </c>
      <c r="E23" s="52">
        <v>12350.299170592647</v>
      </c>
      <c r="F23" s="52">
        <v>22877.334338834411</v>
      </c>
      <c r="G23" s="51">
        <v>0</v>
      </c>
      <c r="H23" s="52">
        <v>2263.7671692446065</v>
      </c>
      <c r="I23" s="52">
        <v>13095.742732393612</v>
      </c>
      <c r="J23" s="52">
        <v>9562.0486542103608</v>
      </c>
      <c r="K23" s="52">
        <v>201495.62086448673</v>
      </c>
      <c r="L23" s="52">
        <v>270552.00433781696</v>
      </c>
      <c r="M23" s="52">
        <v>69056.383473330236</v>
      </c>
      <c r="Q23" s="42"/>
      <c r="R23" s="42"/>
      <c r="S23" s="42"/>
      <c r="T23" s="42"/>
      <c r="U23" s="42"/>
      <c r="W23" s="42"/>
      <c r="X23" s="42"/>
      <c r="Y23" s="42"/>
      <c r="Z23" s="42"/>
      <c r="AA23" s="42"/>
      <c r="AB23" s="42"/>
    </row>
    <row r="24" spans="1:28" x14ac:dyDescent="0.3">
      <c r="A24" s="41" t="s">
        <v>46</v>
      </c>
      <c r="B24" s="52">
        <v>4320.998759860282</v>
      </c>
      <c r="C24" s="52">
        <v>8661.837130514552</v>
      </c>
      <c r="D24" s="52">
        <v>16282.869910203673</v>
      </c>
      <c r="E24" s="52">
        <v>5538.0749522671595</v>
      </c>
      <c r="F24" s="52">
        <v>2587.8097836697207</v>
      </c>
      <c r="G24" s="52">
        <v>4388.7652541831085</v>
      </c>
      <c r="H24" s="51">
        <v>0</v>
      </c>
      <c r="I24" s="52">
        <v>12414.428177566579</v>
      </c>
      <c r="J24" s="52">
        <v>17806.393981085512</v>
      </c>
      <c r="K24" s="52">
        <v>72001.177949350589</v>
      </c>
      <c r="L24" s="52">
        <v>82855.569772075803</v>
      </c>
      <c r="M24" s="52">
        <v>10854.391822725214</v>
      </c>
      <c r="Q24" s="42"/>
      <c r="R24" s="42"/>
      <c r="S24" s="42"/>
      <c r="T24" s="42"/>
      <c r="U24" s="42"/>
      <c r="V24" s="42"/>
      <c r="X24" s="42"/>
      <c r="Y24" s="42"/>
      <c r="Z24" s="42"/>
      <c r="AA24" s="42"/>
      <c r="AB24" s="42"/>
    </row>
    <row r="25" spans="1:28" x14ac:dyDescent="0.3">
      <c r="A25" s="41" t="s">
        <v>47</v>
      </c>
      <c r="B25" s="52">
        <v>4977.7548088740605</v>
      </c>
      <c r="C25" s="52">
        <v>11309.340927837926</v>
      </c>
      <c r="D25" s="52">
        <v>103763.63812170114</v>
      </c>
      <c r="E25" s="52">
        <v>5857.8460093007543</v>
      </c>
      <c r="F25" s="52">
        <v>19099.997313257645</v>
      </c>
      <c r="G25" s="52">
        <v>11412.671248731744</v>
      </c>
      <c r="H25" s="52">
        <v>22614.418929571679</v>
      </c>
      <c r="I25" s="51">
        <v>0</v>
      </c>
      <c r="J25" s="52">
        <v>8739.9898381416169</v>
      </c>
      <c r="K25" s="52">
        <v>187775.65719741661</v>
      </c>
      <c r="L25" s="52">
        <v>305743.60609127895</v>
      </c>
      <c r="M25" s="52">
        <v>117967.94889386234</v>
      </c>
      <c r="Q25" s="42"/>
      <c r="R25" s="42"/>
      <c r="S25" s="42"/>
      <c r="T25" s="42"/>
      <c r="U25" s="42"/>
      <c r="V25" s="42"/>
      <c r="W25" s="42"/>
      <c r="Y25" s="42"/>
      <c r="Z25" s="42"/>
      <c r="AA25" s="42"/>
      <c r="AB25" s="42"/>
    </row>
    <row r="26" spans="1:28" x14ac:dyDescent="0.3">
      <c r="A26" s="41" t="s">
        <v>48</v>
      </c>
      <c r="B26" s="52">
        <v>48736.544973669334</v>
      </c>
      <c r="C26" s="52">
        <v>7650.7379535435593</v>
      </c>
      <c r="D26" s="52">
        <v>59336.32130359282</v>
      </c>
      <c r="E26" s="52">
        <v>12516.982932803403</v>
      </c>
      <c r="F26" s="52">
        <v>5531.6831619238656</v>
      </c>
      <c r="G26" s="52">
        <v>6940.2260651437846</v>
      </c>
      <c r="H26" s="52">
        <v>12217.8064909776</v>
      </c>
      <c r="I26" s="52">
        <v>7977.3407459442005</v>
      </c>
      <c r="J26" s="51">
        <v>0</v>
      </c>
      <c r="K26" s="52">
        <v>160907.64362759856</v>
      </c>
      <c r="L26" s="52">
        <v>457893.09714963171</v>
      </c>
      <c r="M26" s="52">
        <v>296985.45352203317</v>
      </c>
      <c r="Q26" s="42"/>
      <c r="R26" s="42"/>
      <c r="S26" s="42"/>
      <c r="T26" s="42"/>
      <c r="U26" s="42"/>
      <c r="V26" s="42"/>
      <c r="W26" s="42"/>
      <c r="X26" s="42"/>
      <c r="Z26" s="42"/>
      <c r="AA26" s="42"/>
      <c r="AB26" s="42"/>
    </row>
    <row r="27" spans="1:28" x14ac:dyDescent="0.3">
      <c r="A27" s="41" t="s">
        <v>104</v>
      </c>
      <c r="B27" s="52">
        <v>34612.552605038007</v>
      </c>
      <c r="C27" s="52">
        <v>29094.973875240972</v>
      </c>
      <c r="D27" s="52">
        <v>434994.8307173326</v>
      </c>
      <c r="E27" s="52">
        <v>68530.128084107215</v>
      </c>
      <c r="F27" s="52">
        <v>99677.755555145282</v>
      </c>
      <c r="G27" s="52">
        <v>65868.97710727535</v>
      </c>
      <c r="H27" s="52">
        <v>6767.545877691442</v>
      </c>
      <c r="I27" s="52">
        <v>70572.137622371258</v>
      </c>
      <c r="J27" s="52">
        <v>106227.09855579803</v>
      </c>
      <c r="K27" s="51"/>
      <c r="L27" s="51"/>
      <c r="M27" s="51"/>
      <c r="Q27" s="42"/>
      <c r="R27" s="42"/>
      <c r="S27" s="42"/>
      <c r="T27" s="42"/>
      <c r="U27" s="42"/>
      <c r="V27" s="42"/>
      <c r="W27" s="42"/>
      <c r="X27" s="42"/>
      <c r="Y27" s="42"/>
    </row>
    <row r="28" spans="1:28" x14ac:dyDescent="0.3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28" x14ac:dyDescent="0.3">
      <c r="A29" s="41" t="s">
        <v>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28" x14ac:dyDescent="0.3">
      <c r="A30" s="41" t="s">
        <v>60</v>
      </c>
      <c r="B30" s="119" t="s">
        <v>71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28" x14ac:dyDescent="0.3">
      <c r="B31" s="51" t="s">
        <v>41</v>
      </c>
      <c r="C31" s="51" t="s">
        <v>42</v>
      </c>
      <c r="D31" s="51" t="s">
        <v>58</v>
      </c>
      <c r="E31" s="51" t="s">
        <v>43</v>
      </c>
      <c r="F31" s="51" t="s">
        <v>44</v>
      </c>
      <c r="G31" s="51" t="s">
        <v>45</v>
      </c>
      <c r="H31" s="51" t="s">
        <v>46</v>
      </c>
      <c r="I31" s="51" t="s">
        <v>47</v>
      </c>
      <c r="J31" s="51" t="s">
        <v>48</v>
      </c>
      <c r="K31" s="51" t="s">
        <v>56</v>
      </c>
      <c r="L31" s="51" t="s">
        <v>57</v>
      </c>
      <c r="M31" s="51" t="s">
        <v>54</v>
      </c>
    </row>
    <row r="32" spans="1:28" x14ac:dyDescent="0.3">
      <c r="A32" s="41" t="s">
        <v>41</v>
      </c>
      <c r="B32" s="51">
        <v>0</v>
      </c>
      <c r="C32" s="52">
        <v>13110.526293542034</v>
      </c>
      <c r="D32" s="52">
        <v>146971.84344207472</v>
      </c>
      <c r="E32" s="52">
        <v>98809.967071164065</v>
      </c>
      <c r="F32" s="52">
        <v>14087.17081970887</v>
      </c>
      <c r="G32" s="52">
        <v>16899.950569413948</v>
      </c>
      <c r="H32" s="52">
        <v>8129.9434247615645</v>
      </c>
      <c r="I32" s="52">
        <v>37856.112346376234</v>
      </c>
      <c r="J32" s="52">
        <v>175891.8553822031</v>
      </c>
      <c r="K32" s="52">
        <v>511757.36934924452</v>
      </c>
      <c r="L32" s="52">
        <v>192412.16647262804</v>
      </c>
      <c r="M32" s="52">
        <v>-319345.2028766165</v>
      </c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3">
      <c r="A33" s="41" t="s">
        <v>42</v>
      </c>
      <c r="B33" s="52">
        <v>8561.0642497920398</v>
      </c>
      <c r="C33" s="51">
        <v>0</v>
      </c>
      <c r="D33" s="52">
        <v>83351.961294226538</v>
      </c>
      <c r="E33" s="52">
        <v>7980.9193567516031</v>
      </c>
      <c r="F33" s="52">
        <v>6653.0169857364799</v>
      </c>
      <c r="G33" s="52">
        <v>10948.203230643574</v>
      </c>
      <c r="H33" s="52">
        <v>9214.5336434089077</v>
      </c>
      <c r="I33" s="52">
        <v>24136.966592452685</v>
      </c>
      <c r="J33" s="52">
        <v>12389.852196555499</v>
      </c>
      <c r="K33" s="52">
        <v>163236.51754956733</v>
      </c>
      <c r="L33" s="52">
        <v>134719.38563259441</v>
      </c>
      <c r="M33" s="52">
        <v>-28517.131916972925</v>
      </c>
      <c r="Q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3">
      <c r="A34" s="41" t="s">
        <v>58</v>
      </c>
      <c r="B34" s="52">
        <v>52240.484238887904</v>
      </c>
      <c r="C34" s="52">
        <v>40606.726143094944</v>
      </c>
      <c r="D34" s="51">
        <v>0</v>
      </c>
      <c r="E34" s="52">
        <v>70611.150958517333</v>
      </c>
      <c r="F34" s="52">
        <v>103774.44668273904</v>
      </c>
      <c r="G34" s="52">
        <v>83058.785753695702</v>
      </c>
      <c r="H34" s="52">
        <v>12678.339747732836</v>
      </c>
      <c r="I34" s="52">
        <v>111642.08716716804</v>
      </c>
      <c r="J34" s="52">
        <v>98742.281648923105</v>
      </c>
      <c r="K34" s="52">
        <v>573354.30234075896</v>
      </c>
      <c r="L34" s="52">
        <v>1559880.8230419978</v>
      </c>
      <c r="M34" s="52">
        <v>986526.52070123889</v>
      </c>
      <c r="Q34" s="42"/>
      <c r="R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3">
      <c r="A35" s="41" t="s">
        <v>43</v>
      </c>
      <c r="B35" s="52">
        <v>26144.847309766374</v>
      </c>
      <c r="C35" s="52">
        <v>12657.260819945934</v>
      </c>
      <c r="D35" s="52">
        <v>230144.26698185812</v>
      </c>
      <c r="E35" s="51">
        <v>0</v>
      </c>
      <c r="F35" s="52">
        <v>9819.0002431025841</v>
      </c>
      <c r="G35" s="52">
        <v>37693.283772182876</v>
      </c>
      <c r="H35" s="52">
        <v>8834.0837061070888</v>
      </c>
      <c r="I35" s="52">
        <v>12014.213515088788</v>
      </c>
      <c r="J35" s="52">
        <v>34307.059200894917</v>
      </c>
      <c r="K35" s="52">
        <v>371614.01554894669</v>
      </c>
      <c r="L35" s="52">
        <v>288532.87280880997</v>
      </c>
      <c r="M35" s="52">
        <v>-83081.142740136711</v>
      </c>
      <c r="Q35" s="42"/>
      <c r="R35" s="42"/>
      <c r="S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3">
      <c r="A36" s="41" t="s">
        <v>44</v>
      </c>
      <c r="B36" s="52">
        <v>4580.2290380610775</v>
      </c>
      <c r="C36" s="52">
        <v>5937.0789713873119</v>
      </c>
      <c r="D36" s="52">
        <v>353514.26668727177</v>
      </c>
      <c r="E36" s="52">
        <v>8415.2031955470593</v>
      </c>
      <c r="F36" s="51">
        <v>0</v>
      </c>
      <c r="G36" s="52">
        <v>48471.849365605471</v>
      </c>
      <c r="H36" s="52">
        <v>2649.2350184254765</v>
      </c>
      <c r="I36" s="52">
        <v>33017.28569761273</v>
      </c>
      <c r="J36" s="52">
        <v>11563.819628298803</v>
      </c>
      <c r="K36" s="52">
        <v>468148.96760220971</v>
      </c>
      <c r="L36" s="52">
        <v>280793.43487301166</v>
      </c>
      <c r="M36" s="52">
        <v>-187355.53272919805</v>
      </c>
      <c r="Q36" s="42"/>
      <c r="R36" s="42"/>
      <c r="S36" s="42"/>
      <c r="T36" s="42"/>
      <c r="V36" s="42"/>
      <c r="W36" s="42"/>
      <c r="X36" s="42"/>
      <c r="Y36" s="42"/>
      <c r="Z36" s="42"/>
      <c r="AA36" s="42"/>
      <c r="AB36" s="42"/>
    </row>
    <row r="37" spans="1:28" x14ac:dyDescent="0.3">
      <c r="A37" s="41" t="s">
        <v>45</v>
      </c>
      <c r="B37" s="52">
        <v>5314.7592499950324</v>
      </c>
      <c r="C37" s="52">
        <v>5494.4534564460137</v>
      </c>
      <c r="D37" s="52">
        <v>141862.40926007286</v>
      </c>
      <c r="E37" s="52">
        <v>13310.673574332022</v>
      </c>
      <c r="F37" s="52">
        <v>24664.295682798966</v>
      </c>
      <c r="G37" s="51">
        <v>0</v>
      </c>
      <c r="H37" s="52">
        <v>2446.3941430721625</v>
      </c>
      <c r="I37" s="52">
        <v>14129.795322184516</v>
      </c>
      <c r="J37" s="52">
        <v>10308.452758263833</v>
      </c>
      <c r="K37" s="52">
        <v>217531.2334471654</v>
      </c>
      <c r="L37" s="52">
        <v>282739.56172025477</v>
      </c>
      <c r="M37" s="52">
        <v>65208.32827308937</v>
      </c>
      <c r="Q37" s="42"/>
      <c r="R37" s="42"/>
      <c r="S37" s="42"/>
      <c r="T37" s="42"/>
      <c r="U37" s="42"/>
      <c r="W37" s="42"/>
      <c r="X37" s="42"/>
      <c r="Y37" s="42"/>
      <c r="Z37" s="42"/>
      <c r="AA37" s="42"/>
      <c r="AB37" s="42"/>
    </row>
    <row r="38" spans="1:28" x14ac:dyDescent="0.3">
      <c r="A38" s="41" t="s">
        <v>46</v>
      </c>
      <c r="B38" s="52">
        <v>4582.4298831529368</v>
      </c>
      <c r="C38" s="52">
        <v>9226.1654933253303</v>
      </c>
      <c r="D38" s="52">
        <v>17372.161596114252</v>
      </c>
      <c r="E38" s="52">
        <v>5882.1554504761289</v>
      </c>
      <c r="F38" s="52">
        <v>2755.6434820859104</v>
      </c>
      <c r="G38" s="52">
        <v>4668.35191868321</v>
      </c>
      <c r="H38" s="51">
        <v>0</v>
      </c>
      <c r="I38" s="52">
        <v>13209.437235826768</v>
      </c>
      <c r="J38" s="52">
        <v>18935.873039636732</v>
      </c>
      <c r="K38" s="52">
        <v>76632.218099301273</v>
      </c>
      <c r="L38" s="52">
        <v>88320.083823392633</v>
      </c>
      <c r="M38" s="52">
        <v>11687.86572409136</v>
      </c>
      <c r="Q38" s="42"/>
      <c r="R38" s="42"/>
      <c r="S38" s="42"/>
      <c r="T38" s="42"/>
      <c r="U38" s="42"/>
      <c r="V38" s="42"/>
      <c r="X38" s="42"/>
      <c r="Y38" s="42"/>
      <c r="Z38" s="42"/>
      <c r="AA38" s="42"/>
      <c r="AB38" s="42"/>
    </row>
    <row r="39" spans="1:28" x14ac:dyDescent="0.3">
      <c r="A39" s="41" t="s">
        <v>47</v>
      </c>
      <c r="B39" s="52">
        <v>5423.1589233178784</v>
      </c>
      <c r="C39" s="52">
        <v>12311.293662274304</v>
      </c>
      <c r="D39" s="52">
        <v>113110.64456676194</v>
      </c>
      <c r="E39" s="52">
        <v>6377.4827652539334</v>
      </c>
      <c r="F39" s="52">
        <v>20784.521835412088</v>
      </c>
      <c r="G39" s="52">
        <v>12422.699759346626</v>
      </c>
      <c r="H39" s="52">
        <v>24660.301242974907</v>
      </c>
      <c r="I39" s="51">
        <v>0</v>
      </c>
      <c r="J39" s="52">
        <v>9527.6965500290771</v>
      </c>
      <c r="K39" s="52">
        <v>204617.79930537075</v>
      </c>
      <c r="L39" s="52">
        <v>320160.7705636872</v>
      </c>
      <c r="M39" s="52">
        <v>115542.97125831645</v>
      </c>
      <c r="Q39" s="42"/>
      <c r="R39" s="42"/>
      <c r="S39" s="42"/>
      <c r="T39" s="42"/>
      <c r="U39" s="42"/>
      <c r="V39" s="42"/>
      <c r="W39" s="42"/>
      <c r="Y39" s="42"/>
      <c r="Z39" s="42"/>
      <c r="AA39" s="42"/>
      <c r="AB39" s="42"/>
    </row>
    <row r="40" spans="1:28" x14ac:dyDescent="0.3">
      <c r="A40" s="41" t="s">
        <v>48</v>
      </c>
      <c r="B40" s="52">
        <v>53600.667605254108</v>
      </c>
      <c r="C40" s="52">
        <v>8451.0262414610424</v>
      </c>
      <c r="D40" s="52">
        <v>65637.919079779123</v>
      </c>
      <c r="E40" s="52">
        <v>13845.993405973175</v>
      </c>
      <c r="F40" s="52">
        <v>6115.3516794460538</v>
      </c>
      <c r="G40" s="52">
        <v>7680.1492399466388</v>
      </c>
      <c r="H40" s="52">
        <v>13492.816441565792</v>
      </c>
      <c r="I40" s="52">
        <v>8834.3981625309971</v>
      </c>
      <c r="J40" s="51">
        <v>0</v>
      </c>
      <c r="K40" s="52">
        <v>177658.32185595695</v>
      </c>
      <c r="L40" s="52">
        <v>469983.64616214513</v>
      </c>
      <c r="M40" s="52">
        <v>292325.32430618815</v>
      </c>
      <c r="Q40" s="42"/>
      <c r="R40" s="42"/>
      <c r="S40" s="42"/>
      <c r="T40" s="42"/>
      <c r="U40" s="42"/>
      <c r="V40" s="42"/>
      <c r="W40" s="42"/>
      <c r="X40" s="42"/>
      <c r="Z40" s="42"/>
      <c r="AA40" s="42"/>
      <c r="AB40" s="42"/>
    </row>
    <row r="41" spans="1:28" x14ac:dyDescent="0.3">
      <c r="A41" s="41" t="s">
        <v>104</v>
      </c>
      <c r="B41" s="52">
        <v>31964.525974400683</v>
      </c>
      <c r="C41" s="52">
        <v>26924.854551117503</v>
      </c>
      <c r="D41" s="52">
        <v>407915.35013383848</v>
      </c>
      <c r="E41" s="52">
        <v>63299.327030794673</v>
      </c>
      <c r="F41" s="52">
        <v>92139.987461981713</v>
      </c>
      <c r="G41" s="52">
        <v>60896.288110736685</v>
      </c>
      <c r="H41" s="52">
        <v>6214.4364553438954</v>
      </c>
      <c r="I41" s="52">
        <v>65320.474524446421</v>
      </c>
      <c r="J41" s="52">
        <v>98316.75575734007</v>
      </c>
      <c r="K41" s="51"/>
      <c r="L41" s="51"/>
      <c r="M41" s="51"/>
      <c r="Q41" s="42"/>
      <c r="R41" s="42"/>
      <c r="S41" s="42"/>
      <c r="T41" s="42"/>
      <c r="U41" s="42"/>
      <c r="V41" s="42"/>
      <c r="W41" s="42"/>
      <c r="X41" s="42"/>
      <c r="Y41" s="42"/>
    </row>
    <row r="42" spans="1:28" x14ac:dyDescent="0.3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4" spans="1:28" x14ac:dyDescent="0.3">
      <c r="A44" s="41" t="s">
        <v>132</v>
      </c>
    </row>
    <row r="45" spans="1:28" x14ac:dyDescent="0.3">
      <c r="A45" s="41" t="s">
        <v>71</v>
      </c>
      <c r="B45" s="118" t="s">
        <v>131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</row>
    <row r="46" spans="1:28" x14ac:dyDescent="0.3">
      <c r="B46" s="41" t="s">
        <v>41</v>
      </c>
      <c r="C46" s="41" t="s">
        <v>42</v>
      </c>
      <c r="D46" s="41" t="s">
        <v>58</v>
      </c>
      <c r="E46" s="41" t="s">
        <v>43</v>
      </c>
      <c r="F46" s="41" t="s">
        <v>44</v>
      </c>
      <c r="G46" s="41" t="s">
        <v>45</v>
      </c>
      <c r="H46" s="41" t="s">
        <v>46</v>
      </c>
      <c r="I46" s="41" t="s">
        <v>47</v>
      </c>
      <c r="J46" s="41" t="s">
        <v>48</v>
      </c>
      <c r="K46" s="41" t="s">
        <v>56</v>
      </c>
      <c r="L46" s="41" t="s">
        <v>57</v>
      </c>
      <c r="M46" s="41" t="s">
        <v>54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3">
      <c r="A47" s="41" t="s">
        <v>41</v>
      </c>
      <c r="B47" s="52">
        <v>0</v>
      </c>
      <c r="C47" s="52">
        <v>15250.954848106467</v>
      </c>
      <c r="D47" s="52">
        <v>142666.1711365325</v>
      </c>
      <c r="E47" s="52">
        <v>102367.2195590164</v>
      </c>
      <c r="F47" s="52">
        <v>13540.252476320555</v>
      </c>
      <c r="G47" s="52">
        <v>16965.216575738374</v>
      </c>
      <c r="H47" s="52">
        <v>8160.6392679847195</v>
      </c>
      <c r="I47" s="52">
        <v>37993.727358867873</v>
      </c>
      <c r="J47" s="52">
        <v>182280.73516411794</v>
      </c>
      <c r="K47" s="52">
        <v>519224.91638668487</v>
      </c>
      <c r="L47" s="52">
        <v>186500.09108608466</v>
      </c>
      <c r="M47" s="52">
        <v>-332724.82530060021</v>
      </c>
      <c r="Q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3">
      <c r="A48" s="41" t="s">
        <v>42</v>
      </c>
      <c r="B48" s="52">
        <v>8736.9008574042273</v>
      </c>
      <c r="C48" s="52">
        <v>0</v>
      </c>
      <c r="D48" s="52">
        <v>85178.449962962564</v>
      </c>
      <c r="E48" s="52">
        <v>8145.3533656273621</v>
      </c>
      <c r="F48" s="52">
        <v>6790.7349386000169</v>
      </c>
      <c r="G48" s="52">
        <v>11179.549408228089</v>
      </c>
      <c r="H48" s="52">
        <v>9416.9197880006941</v>
      </c>
      <c r="I48" s="52">
        <v>24641.143026688413</v>
      </c>
      <c r="J48" s="52">
        <v>12650.255207783526</v>
      </c>
      <c r="K48" s="52">
        <v>166739.30655529487</v>
      </c>
      <c r="L48" s="52">
        <v>136291.40898452478</v>
      </c>
      <c r="M48" s="52">
        <v>-30447.897570770088</v>
      </c>
      <c r="Q48" s="42"/>
      <c r="R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3">
      <c r="A49" s="41" t="s">
        <v>58</v>
      </c>
      <c r="B49" s="52">
        <v>54883.650048536991</v>
      </c>
      <c r="C49" s="52">
        <v>45462.02765101468</v>
      </c>
      <c r="D49" s="52">
        <v>0</v>
      </c>
      <c r="E49" s="52">
        <v>79073.862815982633</v>
      </c>
      <c r="F49" s="52">
        <v>92947.708778770029</v>
      </c>
      <c r="G49" s="52">
        <v>93027.447368476918</v>
      </c>
      <c r="H49" s="52">
        <v>14193.5674097516</v>
      </c>
      <c r="I49" s="52">
        <v>125008.9628141397</v>
      </c>
      <c r="J49" s="52">
        <v>110603.56250794968</v>
      </c>
      <c r="K49" s="52">
        <v>615200.78939462209</v>
      </c>
      <c r="L49" s="52">
        <v>1443978.0909873305</v>
      </c>
      <c r="M49" s="52">
        <v>828777.30159270845</v>
      </c>
      <c r="Q49" s="42"/>
      <c r="R49" s="42"/>
      <c r="S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3">
      <c r="A50" s="41" t="s">
        <v>43</v>
      </c>
      <c r="B50" s="52">
        <v>26465.880066714388</v>
      </c>
      <c r="C50" s="52">
        <v>13296.738504513589</v>
      </c>
      <c r="D50" s="52">
        <v>231901.01972711331</v>
      </c>
      <c r="E50" s="52">
        <v>0</v>
      </c>
      <c r="F50" s="52">
        <v>10277.253283084683</v>
      </c>
      <c r="G50" s="52">
        <v>39615.346099126546</v>
      </c>
      <c r="H50" s="52">
        <v>9277.6753788216938</v>
      </c>
      <c r="I50" s="52">
        <v>12631.325589557433</v>
      </c>
      <c r="J50" s="52">
        <v>36076.539806806228</v>
      </c>
      <c r="K50" s="52">
        <v>379541.77845573786</v>
      </c>
      <c r="L50" s="52">
        <v>282916.3103552431</v>
      </c>
      <c r="M50" s="52">
        <v>-96625.468100494763</v>
      </c>
      <c r="Q50" s="42"/>
      <c r="R50" s="42"/>
      <c r="S50" s="42"/>
      <c r="T50" s="42"/>
      <c r="V50" s="42"/>
      <c r="W50" s="42"/>
      <c r="X50" s="42"/>
      <c r="Y50" s="42"/>
      <c r="Z50" s="42"/>
      <c r="AA50" s="42"/>
      <c r="AB50" s="42"/>
    </row>
    <row r="51" spans="1:28" x14ac:dyDescent="0.3">
      <c r="A51" s="41" t="s">
        <v>44</v>
      </c>
      <c r="B51" s="52">
        <v>4774.6102738335412</v>
      </c>
      <c r="C51" s="52">
        <v>6183.9302960032746</v>
      </c>
      <c r="D51" s="52">
        <v>323810.10428236006</v>
      </c>
      <c r="E51" s="52">
        <v>8777.1241817214595</v>
      </c>
      <c r="F51" s="52">
        <v>0</v>
      </c>
      <c r="G51" s="52">
        <v>50482.256978756559</v>
      </c>
      <c r="H51" s="52">
        <v>2763.7478913344089</v>
      </c>
      <c r="I51" s="52">
        <v>34372.214934220334</v>
      </c>
      <c r="J51" s="52">
        <v>12027.97593565084</v>
      </c>
      <c r="K51" s="52">
        <v>443191.96477388049</v>
      </c>
      <c r="L51" s="52">
        <v>243267.32770041109</v>
      </c>
      <c r="M51" s="52">
        <v>-199924.63707346941</v>
      </c>
      <c r="Q51" s="42"/>
      <c r="R51" s="42"/>
      <c r="S51" s="42"/>
      <c r="T51" s="42"/>
      <c r="U51" s="42"/>
      <c r="W51" s="42"/>
      <c r="X51" s="42"/>
      <c r="Y51" s="42"/>
      <c r="Z51" s="42"/>
      <c r="AA51" s="42"/>
      <c r="AB51" s="42"/>
    </row>
    <row r="52" spans="1:28" x14ac:dyDescent="0.3">
      <c r="A52" s="41" t="s">
        <v>45</v>
      </c>
      <c r="B52" s="52">
        <v>5683.8394200359116</v>
      </c>
      <c r="C52" s="52">
        <v>5873.8224777834967</v>
      </c>
      <c r="D52" s="52">
        <v>151910.91172239315</v>
      </c>
      <c r="E52" s="52">
        <v>14226.534797502991</v>
      </c>
      <c r="F52" s="52">
        <v>26377.949511201052</v>
      </c>
      <c r="G52" s="52">
        <v>0</v>
      </c>
      <c r="H52" s="52">
        <v>2619.1633042601475</v>
      </c>
      <c r="I52" s="52">
        <v>15116.925843826886</v>
      </c>
      <c r="J52" s="52">
        <v>11020.62795335724</v>
      </c>
      <c r="K52" s="52">
        <v>232829.77503036088</v>
      </c>
      <c r="L52" s="52">
        <v>278543.54979325028</v>
      </c>
      <c r="M52" s="52">
        <v>45713.774762889399</v>
      </c>
      <c r="Q52" s="42"/>
      <c r="R52" s="42"/>
      <c r="S52" s="42"/>
      <c r="T52" s="42"/>
      <c r="U52" s="42"/>
      <c r="V52" s="42"/>
      <c r="X52" s="42"/>
      <c r="Y52" s="42"/>
      <c r="Z52" s="42"/>
      <c r="AA52" s="42"/>
      <c r="AB52" s="42"/>
    </row>
    <row r="53" spans="1:28" x14ac:dyDescent="0.3">
      <c r="A53" s="41" t="s">
        <v>46</v>
      </c>
      <c r="B53" s="52">
        <v>4840.929624897296</v>
      </c>
      <c r="C53" s="52">
        <v>9759.6732134060185</v>
      </c>
      <c r="D53" s="52">
        <v>18397.375364208921</v>
      </c>
      <c r="E53" s="52">
        <v>6221.2109934251203</v>
      </c>
      <c r="F53" s="52">
        <v>2915.9382232637481</v>
      </c>
      <c r="G53" s="52">
        <v>4939.0360431641902</v>
      </c>
      <c r="H53" s="52">
        <v>0</v>
      </c>
      <c r="I53" s="52">
        <v>13976.040123326697</v>
      </c>
      <c r="J53" s="52">
        <v>20015.293948236533</v>
      </c>
      <c r="K53" s="52">
        <v>81065.49753392853</v>
      </c>
      <c r="L53" s="52">
        <v>90674.867090551197</v>
      </c>
      <c r="M53" s="52">
        <v>9609.369556622667</v>
      </c>
      <c r="Q53" s="42"/>
      <c r="R53" s="42"/>
      <c r="S53" s="42"/>
      <c r="T53" s="42"/>
      <c r="U53" s="42"/>
      <c r="V53" s="42"/>
      <c r="W53" s="42"/>
      <c r="Y53" s="42"/>
      <c r="Z53" s="42"/>
      <c r="AA53" s="42"/>
      <c r="AB53" s="42"/>
    </row>
    <row r="54" spans="1:28" x14ac:dyDescent="0.3">
      <c r="A54" s="41" t="s">
        <v>47</v>
      </c>
      <c r="B54" s="52">
        <v>5844.4687130293732</v>
      </c>
      <c r="C54" s="52">
        <v>13275.880415950563</v>
      </c>
      <c r="D54" s="52">
        <v>122044.15475617748</v>
      </c>
      <c r="E54" s="52">
        <v>6875.4372547135372</v>
      </c>
      <c r="F54" s="52">
        <v>22410.52852151317</v>
      </c>
      <c r="G54" s="52">
        <v>13396.222248764781</v>
      </c>
      <c r="H54" s="52">
        <v>25390.705221836164</v>
      </c>
      <c r="I54" s="52">
        <v>0</v>
      </c>
      <c r="J54" s="52">
        <v>10272.080535002828</v>
      </c>
      <c r="K54" s="52">
        <v>219509.47766698789</v>
      </c>
      <c r="L54" s="52">
        <v>316964.82140053535</v>
      </c>
      <c r="M54" s="52">
        <v>97455.343733547459</v>
      </c>
      <c r="Q54" s="42"/>
      <c r="R54" s="42"/>
      <c r="S54" s="42"/>
      <c r="T54" s="42"/>
      <c r="U54" s="42"/>
      <c r="V54" s="42"/>
      <c r="W54" s="42"/>
      <c r="X54" s="42"/>
      <c r="Z54" s="42"/>
      <c r="AA54" s="42"/>
      <c r="AB54" s="42"/>
    </row>
    <row r="55" spans="1:28" x14ac:dyDescent="0.3">
      <c r="A55" s="41" t="s">
        <v>48</v>
      </c>
      <c r="B55" s="52">
        <v>54027.426460087867</v>
      </c>
      <c r="C55" s="52">
        <v>9242.3889218676122</v>
      </c>
      <c r="D55" s="52">
        <v>71852.036774864682</v>
      </c>
      <c r="E55" s="52">
        <v>15151.855465338045</v>
      </c>
      <c r="F55" s="52">
        <v>6690.9857472874846</v>
      </c>
      <c r="G55" s="52">
        <v>8406.1488853018163</v>
      </c>
      <c r="H55" s="52">
        <v>14756.027770491906</v>
      </c>
      <c r="I55" s="52">
        <v>9675.5321455040903</v>
      </c>
      <c r="J55" s="52">
        <v>0</v>
      </c>
      <c r="K55" s="52">
        <v>189802.40217074347</v>
      </c>
      <c r="L55" s="52">
        <v>460489.44057031022</v>
      </c>
      <c r="M55" s="52">
        <v>270687.03839956678</v>
      </c>
    </row>
    <row r="56" spans="1:28" x14ac:dyDescent="0.3">
      <c r="A56" s="41" t="s">
        <v>104</v>
      </c>
      <c r="B56" s="52">
        <v>21242.385621545072</v>
      </c>
      <c r="C56" s="52">
        <v>17945.992655879065</v>
      </c>
      <c r="D56" s="52">
        <v>296217.86726071785</v>
      </c>
      <c r="E56" s="52">
        <v>42077.711921915572</v>
      </c>
      <c r="F56" s="52">
        <v>61315.976220370343</v>
      </c>
      <c r="G56" s="52">
        <v>40532.326185692975</v>
      </c>
      <c r="H56" s="52">
        <v>4096.4210580698691</v>
      </c>
      <c r="I56" s="52">
        <v>43548.949564403949</v>
      </c>
      <c r="J56" s="52">
        <v>65542.369511405443</v>
      </c>
      <c r="K56" s="52"/>
      <c r="L56" s="52"/>
      <c r="M56" s="52"/>
    </row>
    <row r="57" spans="1:28" x14ac:dyDescent="0.3">
      <c r="B57" s="42"/>
      <c r="C57" s="42"/>
      <c r="D57" s="42"/>
      <c r="E57" s="42"/>
      <c r="F57" s="42"/>
      <c r="G57" s="42"/>
      <c r="H57" s="42"/>
      <c r="I57" s="42"/>
      <c r="J57" s="42"/>
    </row>
    <row r="59" spans="1:28" x14ac:dyDescent="0.3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</row>
    <row r="61" spans="1:28" x14ac:dyDescent="0.3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28" x14ac:dyDescent="0.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28" x14ac:dyDescent="0.3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28" x14ac:dyDescent="0.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2:13" x14ac:dyDescent="0.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2:13" x14ac:dyDescent="0.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2:13" x14ac:dyDescent="0.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 x14ac:dyDescent="0.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3" x14ac:dyDescent="0.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2:13" x14ac:dyDescent="0.3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3" spans="2:13" x14ac:dyDescent="0.3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</row>
    <row r="75" spans="2:13" x14ac:dyDescent="0.3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2:13" x14ac:dyDescent="0.3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2:13" x14ac:dyDescent="0.3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2:13" x14ac:dyDescent="0.3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2:13" x14ac:dyDescent="0.3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2:13" x14ac:dyDescent="0.3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x14ac:dyDescent="0.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 x14ac:dyDescent="0.3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 x14ac:dyDescent="0.3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</sheetData>
  <mergeCells count="9">
    <mergeCell ref="B73:M73"/>
    <mergeCell ref="B30:M30"/>
    <mergeCell ref="B16:M16"/>
    <mergeCell ref="B2:M2"/>
    <mergeCell ref="Q2:AB2"/>
    <mergeCell ref="Q16:AB16"/>
    <mergeCell ref="Q30:AB30"/>
    <mergeCell ref="B45:M45"/>
    <mergeCell ref="B59:M59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6"/>
  <sheetViews>
    <sheetView workbookViewId="0">
      <selection activeCell="N22" sqref="N22"/>
    </sheetView>
  </sheetViews>
  <sheetFormatPr defaultColWidth="8.88671875" defaultRowHeight="14.4" x14ac:dyDescent="0.3"/>
  <cols>
    <col min="1" max="1" width="13.21875" style="41" bestFit="1" customWidth="1"/>
    <col min="2" max="16384" width="8.88671875" style="41"/>
  </cols>
  <sheetData>
    <row r="3" spans="1:22" x14ac:dyDescent="0.3">
      <c r="B3" s="82">
        <v>2002</v>
      </c>
      <c r="C3" s="82">
        <v>2003</v>
      </c>
      <c r="D3" s="82">
        <v>2004</v>
      </c>
      <c r="E3" s="82">
        <v>2005</v>
      </c>
      <c r="F3" s="82">
        <v>2006</v>
      </c>
      <c r="G3" s="82">
        <v>2007</v>
      </c>
      <c r="H3" s="82">
        <v>2008</v>
      </c>
      <c r="I3" s="82">
        <v>2009</v>
      </c>
      <c r="J3" s="82">
        <v>2010</v>
      </c>
      <c r="K3" s="82">
        <v>2011</v>
      </c>
      <c r="L3" s="82">
        <v>2012</v>
      </c>
      <c r="M3" s="82">
        <v>2013</v>
      </c>
      <c r="N3" s="82">
        <v>2014</v>
      </c>
      <c r="O3" s="82">
        <v>2015</v>
      </c>
      <c r="P3" s="82">
        <v>2016</v>
      </c>
      <c r="Q3" s="82">
        <v>2017</v>
      </c>
      <c r="R3" s="82">
        <v>2018</v>
      </c>
      <c r="S3" s="82">
        <v>2019</v>
      </c>
      <c r="T3" s="82">
        <v>2020</v>
      </c>
      <c r="U3" s="82">
        <v>2021</v>
      </c>
      <c r="V3" s="82">
        <v>2022</v>
      </c>
    </row>
    <row r="4" spans="1:22" x14ac:dyDescent="0.3">
      <c r="A4" s="41" t="s">
        <v>69</v>
      </c>
      <c r="B4" s="44">
        <v>14.269471952371029</v>
      </c>
      <c r="C4" s="44">
        <v>14.092051780742104</v>
      </c>
      <c r="D4" s="44">
        <v>13.92196770009183</v>
      </c>
      <c r="E4" s="44">
        <v>13.757352126145669</v>
      </c>
      <c r="F4" s="44">
        <v>13.595314074618909</v>
      </c>
      <c r="G4" s="44">
        <v>13.418959176078177</v>
      </c>
      <c r="H4" s="44">
        <v>13.238912260800692</v>
      </c>
      <c r="I4" s="44">
        <v>13.053772920603295</v>
      </c>
      <c r="J4" s="44">
        <v>12.86821009921762</v>
      </c>
      <c r="K4" s="44">
        <v>12.680258407751403</v>
      </c>
      <c r="L4" s="44">
        <v>12.513530940399239</v>
      </c>
      <c r="M4" s="44">
        <v>12.350626793567372</v>
      </c>
      <c r="N4" s="44">
        <v>12.189939536950751</v>
      </c>
      <c r="O4" s="44">
        <v>12.030724602796774</v>
      </c>
      <c r="P4" s="44">
        <v>11.87105239748627</v>
      </c>
      <c r="Q4" s="44">
        <v>11.720195296550399</v>
      </c>
      <c r="R4" s="45">
        <v>11.573195067694572</v>
      </c>
      <c r="S4" s="44">
        <v>11.430697944334881</v>
      </c>
      <c r="T4" s="44">
        <v>11.285481739995969</v>
      </c>
      <c r="U4" s="44">
        <v>11.148571960031873</v>
      </c>
      <c r="V4" s="44">
        <v>11.016733702258893</v>
      </c>
    </row>
    <row r="5" spans="1:22" x14ac:dyDescent="0.3">
      <c r="A5" s="41" t="s">
        <v>10</v>
      </c>
      <c r="B5" s="44">
        <v>5.9381413799598493</v>
      </c>
      <c r="C5" s="44">
        <v>5.8711722309209566</v>
      </c>
      <c r="D5" s="44">
        <v>5.8032761141132294</v>
      </c>
      <c r="E5" s="44">
        <v>5.734950421517274</v>
      </c>
      <c r="F5" s="44">
        <v>5.666778195233702</v>
      </c>
      <c r="G5" s="44">
        <v>5.6050276396622474</v>
      </c>
      <c r="H5" s="44">
        <v>5.5429276808041212</v>
      </c>
      <c r="I5" s="44">
        <v>5.4804972917074197</v>
      </c>
      <c r="J5" s="44">
        <v>5.4178557890777999</v>
      </c>
      <c r="K5" s="44">
        <v>5.3547537972500221</v>
      </c>
      <c r="L5" s="44">
        <v>5.3010314407353309</v>
      </c>
      <c r="M5" s="44">
        <v>5.2473204204889088</v>
      </c>
      <c r="N5" s="44">
        <v>5.1936174470228798</v>
      </c>
      <c r="O5" s="44">
        <v>5.1399852669427144</v>
      </c>
      <c r="P5" s="44">
        <v>5.0866343562915839</v>
      </c>
      <c r="Q5" s="44">
        <v>5.0399817888347878</v>
      </c>
      <c r="R5" s="45">
        <v>4.9939597120007599</v>
      </c>
      <c r="S5" s="44">
        <v>4.9484956451586299</v>
      </c>
      <c r="T5" s="44">
        <v>4.9039631631628344</v>
      </c>
      <c r="U5" s="44">
        <v>4.8593779170948999</v>
      </c>
      <c r="V5" s="44">
        <v>4.8207429862749409</v>
      </c>
    </row>
    <row r="6" spans="1:22" x14ac:dyDescent="0.3">
      <c r="A6" s="41" t="s">
        <v>11</v>
      </c>
      <c r="B6" s="44">
        <v>20.88454269677295</v>
      </c>
      <c r="C6" s="44">
        <v>21.189174286312962</v>
      </c>
      <c r="D6" s="44">
        <v>21.487119959418862</v>
      </c>
      <c r="E6" s="44">
        <v>21.78078229559496</v>
      </c>
      <c r="F6" s="44">
        <v>22.073755907803172</v>
      </c>
      <c r="G6" s="44">
        <v>22.386328136394592</v>
      </c>
      <c r="H6" s="44">
        <v>22.701634259370802</v>
      </c>
      <c r="I6" s="44">
        <v>23.023780846629876</v>
      </c>
      <c r="J6" s="44">
        <v>23.346501863080313</v>
      </c>
      <c r="K6" s="44">
        <v>23.674802916936478</v>
      </c>
      <c r="L6" s="44">
        <v>23.966983952521918</v>
      </c>
      <c r="M6" s="44">
        <v>24.254807826064038</v>
      </c>
      <c r="N6" s="44">
        <v>24.540876056420768</v>
      </c>
      <c r="O6" s="44">
        <v>24.826030568154614</v>
      </c>
      <c r="P6" s="44">
        <v>25.113725156138507</v>
      </c>
      <c r="Q6" s="44">
        <v>25.38032869181017</v>
      </c>
      <c r="R6" s="45">
        <v>25.635353257826683</v>
      </c>
      <c r="S6" s="44">
        <v>25.881370101644279</v>
      </c>
      <c r="T6" s="44">
        <v>26.129441867065495</v>
      </c>
      <c r="U6" s="44">
        <v>26.362287298220128</v>
      </c>
      <c r="V6" s="44">
        <v>26.563109869906775</v>
      </c>
    </row>
    <row r="7" spans="1:22" x14ac:dyDescent="0.3">
      <c r="A7" s="41" t="s">
        <v>12</v>
      </c>
      <c r="B7" s="44">
        <v>20.81479055626512</v>
      </c>
      <c r="C7" s="44">
        <v>20.703195345379314</v>
      </c>
      <c r="D7" s="44">
        <v>20.593286957105772</v>
      </c>
      <c r="E7" s="44">
        <v>20.484501898375189</v>
      </c>
      <c r="F7" s="44">
        <v>20.376075690636767</v>
      </c>
      <c r="G7" s="44">
        <v>20.264413326619255</v>
      </c>
      <c r="H7" s="44">
        <v>20.154467525453835</v>
      </c>
      <c r="I7" s="44">
        <v>20.044898665035145</v>
      </c>
      <c r="J7" s="44">
        <v>19.936383841826558</v>
      </c>
      <c r="K7" s="44">
        <v>19.827582466455592</v>
      </c>
      <c r="L7" s="44">
        <v>19.747271887556991</v>
      </c>
      <c r="M7" s="44">
        <v>19.669520372363223</v>
      </c>
      <c r="N7" s="44">
        <v>19.593434946075135</v>
      </c>
      <c r="O7" s="44">
        <v>19.518611283032286</v>
      </c>
      <c r="P7" s="44">
        <v>19.443296442026025</v>
      </c>
      <c r="Q7" s="44">
        <v>19.367508872514222</v>
      </c>
      <c r="R7" s="45">
        <v>19.293806970506854</v>
      </c>
      <c r="S7" s="44">
        <v>19.223682126770193</v>
      </c>
      <c r="T7" s="44">
        <v>19.150082189636823</v>
      </c>
      <c r="U7" s="44">
        <v>19.088890560634102</v>
      </c>
      <c r="V7" s="44">
        <v>19.038571431245391</v>
      </c>
    </row>
    <row r="8" spans="1:22" x14ac:dyDescent="0.3">
      <c r="A8" s="41" t="s">
        <v>13</v>
      </c>
      <c r="B8" s="44">
        <v>11.002774676043412</v>
      </c>
      <c r="C8" s="44">
        <v>10.930150802390406</v>
      </c>
      <c r="D8" s="44">
        <v>10.863363095482846</v>
      </c>
      <c r="E8" s="44">
        <v>10.800681788334803</v>
      </c>
      <c r="F8" s="44">
        <v>10.739506415728963</v>
      </c>
      <c r="G8" s="44">
        <v>10.681230693927469</v>
      </c>
      <c r="H8" s="44">
        <v>10.61873776845365</v>
      </c>
      <c r="I8" s="44">
        <v>10.550684690490746</v>
      </c>
      <c r="J8" s="44">
        <v>10.479652145373048</v>
      </c>
      <c r="K8" s="44">
        <v>10.404400923275317</v>
      </c>
      <c r="L8" s="44">
        <v>10.337836384078916</v>
      </c>
      <c r="M8" s="44">
        <v>10.276726943255278</v>
      </c>
      <c r="N8" s="44">
        <v>10.219922593526627</v>
      </c>
      <c r="O8" s="44">
        <v>10.166778024481914</v>
      </c>
      <c r="P8" s="44">
        <v>10.115236016147783</v>
      </c>
      <c r="Q8" s="44">
        <v>10.06167375207316</v>
      </c>
      <c r="R8" s="45">
        <v>10.007284283824857</v>
      </c>
      <c r="S8" s="44">
        <v>9.9543839827244884</v>
      </c>
      <c r="T8" s="44">
        <v>9.8983271146801926</v>
      </c>
      <c r="U8" s="44">
        <v>9.8509869400488963</v>
      </c>
      <c r="V8" s="44">
        <v>9.8035472108154753</v>
      </c>
    </row>
    <row r="9" spans="1:22" x14ac:dyDescent="0.3">
      <c r="A9" s="41" t="s">
        <v>14</v>
      </c>
      <c r="B9" s="44">
        <v>7.6715888699535144</v>
      </c>
      <c r="C9" s="44">
        <v>7.6968363296883267</v>
      </c>
      <c r="D9" s="44">
        <v>7.7156363514580608</v>
      </c>
      <c r="E9" s="44">
        <v>7.7282839636490488</v>
      </c>
      <c r="F9" s="44">
        <v>7.7350735745515919</v>
      </c>
      <c r="G9" s="44">
        <v>7.7397378464250792</v>
      </c>
      <c r="H9" s="44">
        <v>7.7494878936372134</v>
      </c>
      <c r="I9" s="44">
        <v>7.7631122131517518</v>
      </c>
      <c r="J9" s="44">
        <v>7.7794484215449389</v>
      </c>
      <c r="K9" s="44">
        <v>7.7973929775138773</v>
      </c>
      <c r="L9" s="44">
        <v>7.8071185581070344</v>
      </c>
      <c r="M9" s="44">
        <v>7.8100559546216308</v>
      </c>
      <c r="N9" s="44">
        <v>7.8065721079949375</v>
      </c>
      <c r="O9" s="44">
        <v>7.7974234421009623</v>
      </c>
      <c r="P9" s="44">
        <v>7.7835130689285883</v>
      </c>
      <c r="Q9" s="44">
        <v>7.7770032505675353</v>
      </c>
      <c r="R9" s="45">
        <v>7.7772643424093442</v>
      </c>
      <c r="S9" s="44">
        <v>7.7796904708233887</v>
      </c>
      <c r="T9" s="44">
        <v>7.7825599143852591</v>
      </c>
      <c r="U9" s="44">
        <v>7.7852480409413491</v>
      </c>
      <c r="V9" s="44">
        <v>7.7889569129131448</v>
      </c>
    </row>
    <row r="10" spans="1:22" x14ac:dyDescent="0.3">
      <c r="A10" s="41" t="s">
        <v>15</v>
      </c>
      <c r="B10" s="44">
        <v>2.2501102663274359</v>
      </c>
      <c r="C10" s="44">
        <v>2.2482044739510187</v>
      </c>
      <c r="D10" s="44">
        <v>2.246572807082662</v>
      </c>
      <c r="E10" s="44">
        <v>2.2453523066385688</v>
      </c>
      <c r="F10" s="44">
        <v>2.2447986932271844</v>
      </c>
      <c r="G10" s="44">
        <v>2.2399355546926696</v>
      </c>
      <c r="H10" s="44">
        <v>2.2347460044461211</v>
      </c>
      <c r="I10" s="44">
        <v>2.2291819444981735</v>
      </c>
      <c r="J10" s="44">
        <v>2.2234749565432859</v>
      </c>
      <c r="K10" s="44">
        <v>2.2175378782695003</v>
      </c>
      <c r="L10" s="44">
        <v>2.2096758138716348</v>
      </c>
      <c r="M10" s="44">
        <v>2.2029335701543586</v>
      </c>
      <c r="N10" s="44">
        <v>2.1972264758301194</v>
      </c>
      <c r="O10" s="44">
        <v>2.1924558913967203</v>
      </c>
      <c r="P10" s="44">
        <v>2.1884437400494861</v>
      </c>
      <c r="Q10" s="44">
        <v>2.1844731281378786</v>
      </c>
      <c r="R10" s="45">
        <v>2.1793801613556636</v>
      </c>
      <c r="S10" s="44">
        <v>2.1738336225860104</v>
      </c>
      <c r="T10" s="44">
        <v>2.1692246101599566</v>
      </c>
      <c r="U10" s="44">
        <v>2.1638008133833502</v>
      </c>
      <c r="V10" s="44">
        <v>2.1594489111818977</v>
      </c>
    </row>
    <row r="11" spans="1:22" x14ac:dyDescent="0.3">
      <c r="A11" s="41" t="s">
        <v>16</v>
      </c>
      <c r="B11" s="44">
        <v>6.6466527300987108</v>
      </c>
      <c r="C11" s="44">
        <v>6.6571087111902738</v>
      </c>
      <c r="D11" s="44">
        <v>6.6694381647233625</v>
      </c>
      <c r="E11" s="44">
        <v>6.6833830728164383</v>
      </c>
      <c r="F11" s="44">
        <v>6.6988219846735184</v>
      </c>
      <c r="G11" s="44">
        <v>6.7178049493401604</v>
      </c>
      <c r="H11" s="44">
        <v>6.7343583687048971</v>
      </c>
      <c r="I11" s="44">
        <v>6.7484484908351741</v>
      </c>
      <c r="J11" s="44">
        <v>6.7604795004829965</v>
      </c>
      <c r="K11" s="44">
        <v>6.7707523522113595</v>
      </c>
      <c r="L11" s="44">
        <v>6.7820511462962845</v>
      </c>
      <c r="M11" s="44">
        <v>6.7940309180328464</v>
      </c>
      <c r="N11" s="44">
        <v>6.8067369164016052</v>
      </c>
      <c r="O11" s="44">
        <v>6.8201719802741927</v>
      </c>
      <c r="P11" s="44">
        <v>6.8342830390734868</v>
      </c>
      <c r="Q11" s="44">
        <v>6.8482838299145685</v>
      </c>
      <c r="R11" s="45">
        <v>6.8611727106459046</v>
      </c>
      <c r="S11" s="44">
        <v>6.8726720399335166</v>
      </c>
      <c r="T11" s="44">
        <v>6.8863567306292088</v>
      </c>
      <c r="U11" s="44">
        <v>6.896104935158931</v>
      </c>
      <c r="V11" s="44">
        <v>6.9086453404259274</v>
      </c>
    </row>
    <row r="12" spans="1:22" x14ac:dyDescent="0.3">
      <c r="A12" s="41" t="s">
        <v>70</v>
      </c>
      <c r="B12" s="44">
        <v>10.521926872207972</v>
      </c>
      <c r="C12" s="44">
        <v>10.612106039424628</v>
      </c>
      <c r="D12" s="44">
        <v>10.699338850523381</v>
      </c>
      <c r="E12" s="44">
        <v>10.784712126928042</v>
      </c>
      <c r="F12" s="44">
        <v>10.869875463526196</v>
      </c>
      <c r="G12" s="44">
        <v>10.946562676860344</v>
      </c>
      <c r="H12" s="44">
        <v>11.024728238328681</v>
      </c>
      <c r="I12" s="44">
        <v>11.105622937048416</v>
      </c>
      <c r="J12" s="44">
        <v>11.187993382853437</v>
      </c>
      <c r="K12" s="44">
        <v>11.272518280336449</v>
      </c>
      <c r="L12" s="44">
        <v>11.334499876432655</v>
      </c>
      <c r="M12" s="44">
        <v>11.393977201452348</v>
      </c>
      <c r="N12" s="44">
        <v>11.451673919777171</v>
      </c>
      <c r="O12" s="44">
        <v>11.507818940819824</v>
      </c>
      <c r="P12" s="44">
        <v>11.563815783858267</v>
      </c>
      <c r="Q12" s="44">
        <v>11.62055138959728</v>
      </c>
      <c r="R12" s="45">
        <v>11.678583493735369</v>
      </c>
      <c r="S12" s="44">
        <v>11.735174066024619</v>
      </c>
      <c r="T12" s="44">
        <v>11.794562670284266</v>
      </c>
      <c r="U12" s="44">
        <v>11.844731534486467</v>
      </c>
      <c r="V12" s="44">
        <v>11.900243634977549</v>
      </c>
    </row>
    <row r="13" spans="1:22" x14ac:dyDescent="0.3">
      <c r="A13" s="41" t="s">
        <v>9</v>
      </c>
      <c r="B13" s="44">
        <v>100</v>
      </c>
      <c r="C13" s="44">
        <v>99.999999999999986</v>
      </c>
      <c r="D13" s="44">
        <v>99.999999999999986</v>
      </c>
      <c r="E13" s="44">
        <v>99.999999999999986</v>
      </c>
      <c r="F13" s="44">
        <v>100</v>
      </c>
      <c r="G13" s="44">
        <v>99.999999999999986</v>
      </c>
      <c r="H13" s="44">
        <v>100.00000000000003</v>
      </c>
      <c r="I13" s="44">
        <v>100</v>
      </c>
      <c r="J13" s="44">
        <v>100</v>
      </c>
      <c r="K13" s="44">
        <v>100</v>
      </c>
      <c r="L13" s="44">
        <v>100.00000000000001</v>
      </c>
      <c r="M13" s="44">
        <v>100</v>
      </c>
      <c r="N13" s="44">
        <v>100</v>
      </c>
      <c r="O13" s="44">
        <v>100</v>
      </c>
      <c r="P13" s="44">
        <v>100</v>
      </c>
      <c r="Q13" s="44">
        <v>100</v>
      </c>
      <c r="R13" s="44">
        <v>100.00000000000001</v>
      </c>
      <c r="S13" s="44">
        <v>100</v>
      </c>
      <c r="T13" s="44">
        <v>100</v>
      </c>
      <c r="U13" s="44">
        <v>100</v>
      </c>
      <c r="V13" s="44">
        <v>100</v>
      </c>
    </row>
    <row r="14" spans="1:22" x14ac:dyDescent="0.3">
      <c r="R14" s="46"/>
    </row>
    <row r="16" spans="1:22" x14ac:dyDescent="0.3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2:19" x14ac:dyDescent="0.3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2:19" x14ac:dyDescent="0.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2:19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2:19" x14ac:dyDescent="0.3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2:19" x14ac:dyDescent="0.3">
      <c r="B21" s="44"/>
      <c r="C21" s="44"/>
      <c r="D21" s="44" t="s">
        <v>123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2:19" x14ac:dyDescent="0.3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2:19" x14ac:dyDescent="0.3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2:19" x14ac:dyDescent="0.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2:19" x14ac:dyDescent="0.3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7" spans="2:19" x14ac:dyDescent="0.3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3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2:19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2:1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2:19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2:19" x14ac:dyDescent="0.3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C1" zoomScale="72" zoomScaleNormal="72" workbookViewId="0">
      <selection activeCell="A21" sqref="A21"/>
    </sheetView>
  </sheetViews>
  <sheetFormatPr defaultColWidth="8.88671875" defaultRowHeight="14.4" x14ac:dyDescent="0.3"/>
  <cols>
    <col min="1" max="1" width="8.88671875" style="41"/>
    <col min="2" max="9" width="9.33203125" style="41" bestFit="1" customWidth="1"/>
    <col min="10" max="10" width="10.33203125" style="41" bestFit="1" customWidth="1"/>
    <col min="11" max="12" width="9.33203125" style="41" bestFit="1" customWidth="1"/>
    <col min="13" max="13" width="10.33203125" style="41" bestFit="1" customWidth="1"/>
    <col min="14" max="28" width="9.33203125" style="41" bestFit="1" customWidth="1"/>
    <col min="29" max="31" width="10.33203125" style="41" bestFit="1" customWidth="1"/>
    <col min="32" max="16384" width="8.88671875" style="41"/>
  </cols>
  <sheetData>
    <row r="1" spans="1:32" x14ac:dyDescent="0.3">
      <c r="A1" s="48"/>
      <c r="B1" s="48" t="s">
        <v>41</v>
      </c>
      <c r="C1" s="48"/>
      <c r="D1" s="48"/>
      <c r="E1" s="48" t="s">
        <v>42</v>
      </c>
      <c r="F1" s="48"/>
      <c r="G1" s="48"/>
      <c r="H1" s="48" t="s">
        <v>58</v>
      </c>
      <c r="I1" s="48"/>
      <c r="J1" s="48"/>
      <c r="K1" s="48" t="s">
        <v>43</v>
      </c>
      <c r="L1" s="48"/>
      <c r="M1" s="48"/>
      <c r="N1" s="48" t="s">
        <v>44</v>
      </c>
      <c r="O1" s="48"/>
      <c r="P1" s="48"/>
      <c r="Q1" s="48" t="s">
        <v>45</v>
      </c>
      <c r="R1" s="48"/>
      <c r="S1" s="48"/>
      <c r="T1" s="48" t="s">
        <v>46</v>
      </c>
      <c r="U1" s="48"/>
      <c r="V1" s="48"/>
      <c r="W1" s="48" t="s">
        <v>47</v>
      </c>
      <c r="X1" s="48"/>
      <c r="Y1" s="48"/>
      <c r="Z1" s="48" t="s">
        <v>48</v>
      </c>
      <c r="AA1" s="48"/>
      <c r="AB1" s="48"/>
      <c r="AC1" s="48" t="s">
        <v>23</v>
      </c>
      <c r="AD1" s="48"/>
      <c r="AE1" s="48"/>
    </row>
    <row r="2" spans="1:32" x14ac:dyDescent="0.3">
      <c r="A2" s="48"/>
      <c r="B2" s="48" t="s">
        <v>21</v>
      </c>
      <c r="C2" s="48" t="s">
        <v>22</v>
      </c>
      <c r="D2" s="48" t="s">
        <v>9</v>
      </c>
      <c r="E2" s="48" t="s">
        <v>21</v>
      </c>
      <c r="F2" s="48" t="s">
        <v>22</v>
      </c>
      <c r="G2" s="48" t="s">
        <v>9</v>
      </c>
      <c r="H2" s="48" t="s">
        <v>21</v>
      </c>
      <c r="I2" s="48" t="s">
        <v>22</v>
      </c>
      <c r="J2" s="48" t="s">
        <v>9</v>
      </c>
      <c r="K2" s="48" t="s">
        <v>21</v>
      </c>
      <c r="L2" s="48" t="s">
        <v>22</v>
      </c>
      <c r="M2" s="48" t="s">
        <v>9</v>
      </c>
      <c r="N2" s="48" t="s">
        <v>21</v>
      </c>
      <c r="O2" s="48" t="s">
        <v>22</v>
      </c>
      <c r="P2" s="48" t="s">
        <v>9</v>
      </c>
      <c r="Q2" s="48" t="s">
        <v>21</v>
      </c>
      <c r="R2" s="48" t="s">
        <v>22</v>
      </c>
      <c r="S2" s="48" t="s">
        <v>9</v>
      </c>
      <c r="T2" s="48" t="s">
        <v>21</v>
      </c>
      <c r="U2" s="48" t="s">
        <v>22</v>
      </c>
      <c r="V2" s="48" t="s">
        <v>9</v>
      </c>
      <c r="W2" s="48" t="s">
        <v>21</v>
      </c>
      <c r="X2" s="48" t="s">
        <v>22</v>
      </c>
      <c r="Y2" s="48" t="s">
        <v>9</v>
      </c>
      <c r="Z2" s="48" t="s">
        <v>21</v>
      </c>
      <c r="AA2" s="48" t="s">
        <v>22</v>
      </c>
      <c r="AB2" s="48" t="s">
        <v>9</v>
      </c>
      <c r="AC2" s="48" t="s">
        <v>21</v>
      </c>
      <c r="AD2" s="48" t="s">
        <v>22</v>
      </c>
      <c r="AE2" s="48" t="s">
        <v>9</v>
      </c>
    </row>
    <row r="3" spans="1:32" x14ac:dyDescent="0.3">
      <c r="A3" s="16" t="s">
        <v>24</v>
      </c>
      <c r="B3" s="54">
        <v>357094.5851707909</v>
      </c>
      <c r="C3" s="54">
        <v>348500.46210948384</v>
      </c>
      <c r="D3" s="54">
        <v>705595.0472802748</v>
      </c>
      <c r="E3" s="54">
        <v>133144.65903066995</v>
      </c>
      <c r="F3" s="54">
        <v>130077.36239877564</v>
      </c>
      <c r="G3" s="54">
        <v>263222.02142944559</v>
      </c>
      <c r="H3" s="54">
        <v>658877.9104034201</v>
      </c>
      <c r="I3" s="54">
        <v>643920.23942417197</v>
      </c>
      <c r="J3" s="54">
        <v>1302798.1498275921</v>
      </c>
      <c r="K3" s="54">
        <v>612896.90990205924</v>
      </c>
      <c r="L3" s="54">
        <v>595779.17169982218</v>
      </c>
      <c r="M3" s="54">
        <v>1208676.0816018814</v>
      </c>
      <c r="N3" s="54">
        <v>338119.7906126671</v>
      </c>
      <c r="O3" s="54">
        <v>327214.05512137403</v>
      </c>
      <c r="P3" s="54">
        <v>665333.84573404118</v>
      </c>
      <c r="Q3" s="54">
        <v>222242.77487092849</v>
      </c>
      <c r="R3" s="54">
        <v>217568.04520455067</v>
      </c>
      <c r="S3" s="54">
        <v>439810.82007547916</v>
      </c>
      <c r="T3" s="54">
        <v>64528.463414134152</v>
      </c>
      <c r="U3" s="54">
        <v>62761.469993910068</v>
      </c>
      <c r="V3" s="54">
        <v>127289.93340804422</v>
      </c>
      <c r="W3" s="54">
        <v>199494.30614094617</v>
      </c>
      <c r="X3" s="54">
        <v>196100.82250167534</v>
      </c>
      <c r="Y3" s="54">
        <v>395595.12864262151</v>
      </c>
      <c r="Z3" s="54">
        <v>298291.60045438405</v>
      </c>
      <c r="AA3" s="54">
        <v>287909.37154623616</v>
      </c>
      <c r="AB3" s="54">
        <v>586200.97200062021</v>
      </c>
      <c r="AC3" s="54">
        <v>2884691</v>
      </c>
      <c r="AD3" s="54">
        <v>2809831</v>
      </c>
      <c r="AE3" s="54">
        <v>5694522</v>
      </c>
      <c r="AF3" s="42">
        <f>'MYPE by pop grp age and sex'!P3-'Povincial est by age and sex'!AE3</f>
        <v>0</v>
      </c>
    </row>
    <row r="4" spans="1:32" x14ac:dyDescent="0.3">
      <c r="A4" s="16" t="s">
        <v>25</v>
      </c>
      <c r="B4" s="54">
        <v>365404.13367705245</v>
      </c>
      <c r="C4" s="54">
        <v>355656.90858115687</v>
      </c>
      <c r="D4" s="54">
        <v>721061.04225820932</v>
      </c>
      <c r="E4" s="54">
        <v>135273.57952882542</v>
      </c>
      <c r="F4" s="54">
        <v>131762.4022835106</v>
      </c>
      <c r="G4" s="54">
        <v>267035.98181233602</v>
      </c>
      <c r="H4" s="54">
        <v>634673.2987537263</v>
      </c>
      <c r="I4" s="54">
        <v>619993.676648236</v>
      </c>
      <c r="J4" s="54">
        <v>1254666.9754019622</v>
      </c>
      <c r="K4" s="54">
        <v>601138.90805880993</v>
      </c>
      <c r="L4" s="54">
        <v>584327.20554885163</v>
      </c>
      <c r="M4" s="54">
        <v>1185466.1136076616</v>
      </c>
      <c r="N4" s="54">
        <v>338370.49409033346</v>
      </c>
      <c r="O4" s="54">
        <v>328035.88497238525</v>
      </c>
      <c r="P4" s="54">
        <v>666406.37906271871</v>
      </c>
      <c r="Q4" s="54">
        <v>215028.18821803119</v>
      </c>
      <c r="R4" s="54">
        <v>212409.05384424454</v>
      </c>
      <c r="S4" s="54">
        <v>427437.24206227576</v>
      </c>
      <c r="T4" s="54">
        <v>64159.946812838025</v>
      </c>
      <c r="U4" s="54">
        <v>62088.378507507543</v>
      </c>
      <c r="V4" s="54">
        <v>126248.32532034557</v>
      </c>
      <c r="W4" s="54">
        <v>197583.27631651342</v>
      </c>
      <c r="X4" s="54">
        <v>194018.63847102766</v>
      </c>
      <c r="Y4" s="54">
        <v>391601.91478754109</v>
      </c>
      <c r="Z4" s="54">
        <v>286201.17454386974</v>
      </c>
      <c r="AA4" s="54">
        <v>277744.85114307969</v>
      </c>
      <c r="AB4" s="54">
        <v>563946.02568694949</v>
      </c>
      <c r="AC4" s="54">
        <v>2837832.9999999995</v>
      </c>
      <c r="AD4" s="54">
        <v>2766037</v>
      </c>
      <c r="AE4" s="54">
        <v>5603870</v>
      </c>
      <c r="AF4" s="42">
        <f>'MYPE by pop grp age and sex'!P4-'Povincial est by age and sex'!AE4</f>
        <v>0</v>
      </c>
    </row>
    <row r="5" spans="1:32" x14ac:dyDescent="0.3">
      <c r="A5" s="16" t="s">
        <v>26</v>
      </c>
      <c r="B5" s="54">
        <v>382643.12052428687</v>
      </c>
      <c r="C5" s="54">
        <v>371538.36068745161</v>
      </c>
      <c r="D5" s="54">
        <v>754181.48121173843</v>
      </c>
      <c r="E5" s="54">
        <v>146215.46500464264</v>
      </c>
      <c r="F5" s="54">
        <v>143266.2443317537</v>
      </c>
      <c r="G5" s="54">
        <v>289481.70933639631</v>
      </c>
      <c r="H5" s="54">
        <v>618668.83222313854</v>
      </c>
      <c r="I5" s="54">
        <v>609744.44120523497</v>
      </c>
      <c r="J5" s="54">
        <v>1228413.2734283735</v>
      </c>
      <c r="K5" s="54">
        <v>604224.63808634609</v>
      </c>
      <c r="L5" s="54">
        <v>589775.92621619452</v>
      </c>
      <c r="M5" s="54">
        <v>1194000.5643025406</v>
      </c>
      <c r="N5" s="54">
        <v>341169.58993512701</v>
      </c>
      <c r="O5" s="54">
        <v>326210.22039017279</v>
      </c>
      <c r="P5" s="54">
        <v>667379.81032529986</v>
      </c>
      <c r="Q5" s="54">
        <v>232437.37047808318</v>
      </c>
      <c r="R5" s="54">
        <v>230327.4652609427</v>
      </c>
      <c r="S5" s="54">
        <v>462764.83573902585</v>
      </c>
      <c r="T5" s="54">
        <v>62924.296455899457</v>
      </c>
      <c r="U5" s="54">
        <v>62579.365467171163</v>
      </c>
      <c r="V5" s="54">
        <v>125503.66192307061</v>
      </c>
      <c r="W5" s="54">
        <v>206015.47933895205</v>
      </c>
      <c r="X5" s="54">
        <v>202049.47734340708</v>
      </c>
      <c r="Y5" s="54">
        <v>408064.9566823591</v>
      </c>
      <c r="Z5" s="54">
        <v>295970.20795352414</v>
      </c>
      <c r="AA5" s="54">
        <v>288616.49909767177</v>
      </c>
      <c r="AB5" s="54">
        <v>584586.7070511959</v>
      </c>
      <c r="AC5" s="54">
        <v>2890268.9999999995</v>
      </c>
      <c r="AD5" s="54">
        <v>2824108</v>
      </c>
      <c r="AE5" s="54">
        <v>5714377</v>
      </c>
      <c r="AF5" s="42">
        <f>'MYPE by pop grp age and sex'!P5-'Povincial est by age and sex'!AE5</f>
        <v>0</v>
      </c>
    </row>
    <row r="6" spans="1:32" x14ac:dyDescent="0.3">
      <c r="A6" s="16" t="s">
        <v>27</v>
      </c>
      <c r="B6" s="54">
        <v>319277.28887804569</v>
      </c>
      <c r="C6" s="54">
        <v>310980.56951640768</v>
      </c>
      <c r="D6" s="54">
        <v>630257.8583944533</v>
      </c>
      <c r="E6" s="54">
        <v>131723.74437545027</v>
      </c>
      <c r="F6" s="54">
        <v>130317.39613551763</v>
      </c>
      <c r="G6" s="54">
        <v>262041.1405109679</v>
      </c>
      <c r="H6" s="54">
        <v>578621.20443239273</v>
      </c>
      <c r="I6" s="54">
        <v>581609.28153064533</v>
      </c>
      <c r="J6" s="54">
        <v>1160230.4859630382</v>
      </c>
      <c r="K6" s="54">
        <v>535631.10671933682</v>
      </c>
      <c r="L6" s="54">
        <v>527842.40976070624</v>
      </c>
      <c r="M6" s="54">
        <v>1063473.5164800431</v>
      </c>
      <c r="N6" s="54">
        <v>292758.06207317422</v>
      </c>
      <c r="O6" s="54">
        <v>277374.60801563802</v>
      </c>
      <c r="P6" s="54">
        <v>570132.67008881224</v>
      </c>
      <c r="Q6" s="54">
        <v>203222.99654312499</v>
      </c>
      <c r="R6" s="54">
        <v>202343.48431430518</v>
      </c>
      <c r="S6" s="54">
        <v>405566.48085743014</v>
      </c>
      <c r="T6" s="54">
        <v>55130.650312381622</v>
      </c>
      <c r="U6" s="54">
        <v>56236.827392255378</v>
      </c>
      <c r="V6" s="54">
        <v>111367.477704637</v>
      </c>
      <c r="W6" s="54">
        <v>179636.29306733579</v>
      </c>
      <c r="X6" s="54">
        <v>177570.34715754786</v>
      </c>
      <c r="Y6" s="54">
        <v>357206.64022488368</v>
      </c>
      <c r="Z6" s="54">
        <v>270717.65359875787</v>
      </c>
      <c r="AA6" s="54">
        <v>270681.07617697673</v>
      </c>
      <c r="AB6" s="54">
        <v>541398.7297757346</v>
      </c>
      <c r="AC6" s="54">
        <v>2566719</v>
      </c>
      <c r="AD6" s="54">
        <v>2534956.0000000005</v>
      </c>
      <c r="AE6" s="54">
        <v>5101675</v>
      </c>
      <c r="AF6" s="42">
        <f>'MYPE by pop grp age and sex'!P6-'Povincial est by age and sex'!AE6</f>
        <v>0</v>
      </c>
    </row>
    <row r="7" spans="1:32" x14ac:dyDescent="0.3">
      <c r="A7" s="16" t="s">
        <v>28</v>
      </c>
      <c r="B7" s="54">
        <v>223837.07297459373</v>
      </c>
      <c r="C7" s="54">
        <v>222542.54554361355</v>
      </c>
      <c r="D7" s="54">
        <v>446379.61851820728</v>
      </c>
      <c r="E7" s="54">
        <v>113066.47124947644</v>
      </c>
      <c r="F7" s="54">
        <v>113522.71153173827</v>
      </c>
      <c r="G7" s="54">
        <v>226589.18278121471</v>
      </c>
      <c r="H7" s="54">
        <v>665509.54153418436</v>
      </c>
      <c r="I7" s="54">
        <v>663826.13353630865</v>
      </c>
      <c r="J7" s="54">
        <v>1329335.675070493</v>
      </c>
      <c r="K7" s="54">
        <v>472230.70391594211</v>
      </c>
      <c r="L7" s="54">
        <v>469930.06701125216</v>
      </c>
      <c r="M7" s="54">
        <v>942160.77092719427</v>
      </c>
      <c r="N7" s="54">
        <v>213983.98846899459</v>
      </c>
      <c r="O7" s="54">
        <v>203721.48010553652</v>
      </c>
      <c r="P7" s="54">
        <v>417705.46857453114</v>
      </c>
      <c r="Q7" s="54">
        <v>188816.91842980258</v>
      </c>
      <c r="R7" s="54">
        <v>187228.82186722237</v>
      </c>
      <c r="S7" s="54">
        <v>376045.74029702495</v>
      </c>
      <c r="T7" s="54">
        <v>47102.14464040241</v>
      </c>
      <c r="U7" s="54">
        <v>48586.62756775078</v>
      </c>
      <c r="V7" s="54">
        <v>95688.772208153183</v>
      </c>
      <c r="W7" s="54">
        <v>155204.66152739772</v>
      </c>
      <c r="X7" s="54">
        <v>148399.10382034373</v>
      </c>
      <c r="Y7" s="54">
        <v>303603.76534774143</v>
      </c>
      <c r="Z7" s="54">
        <v>272000.49725920585</v>
      </c>
      <c r="AA7" s="54">
        <v>269515.50901623408</v>
      </c>
      <c r="AB7" s="54">
        <v>541516.00627543987</v>
      </c>
      <c r="AC7" s="54">
        <v>2351752</v>
      </c>
      <c r="AD7" s="54">
        <v>2327273.0000000005</v>
      </c>
      <c r="AE7" s="54">
        <v>4679025</v>
      </c>
      <c r="AF7" s="42">
        <f>'MYPE by pop grp age and sex'!P7-'Povincial est by age and sex'!AE7</f>
        <v>0</v>
      </c>
    </row>
    <row r="8" spans="1:32" x14ac:dyDescent="0.3">
      <c r="A8" s="16" t="s">
        <v>29</v>
      </c>
      <c r="B8" s="54">
        <v>228066.00219639338</v>
      </c>
      <c r="C8" s="54">
        <v>224343.78934338602</v>
      </c>
      <c r="D8" s="54">
        <v>452409.7915397794</v>
      </c>
      <c r="E8" s="54">
        <v>116727.13917795653</v>
      </c>
      <c r="F8" s="54">
        <v>116093.16460101395</v>
      </c>
      <c r="G8" s="54">
        <v>232820.3037789705</v>
      </c>
      <c r="H8" s="54">
        <v>810360.86147323169</v>
      </c>
      <c r="I8" s="54">
        <v>820939.47046118136</v>
      </c>
      <c r="J8" s="54">
        <v>1631300.3319344129</v>
      </c>
      <c r="K8" s="54">
        <v>497174.70870901085</v>
      </c>
      <c r="L8" s="54">
        <v>497496.62696393265</v>
      </c>
      <c r="M8" s="54">
        <v>994671.3356729435</v>
      </c>
      <c r="N8" s="54">
        <v>218221.546542036</v>
      </c>
      <c r="O8" s="54">
        <v>208006.82076221736</v>
      </c>
      <c r="P8" s="54">
        <v>426228.36730425339</v>
      </c>
      <c r="Q8" s="54">
        <v>212513.35725375745</v>
      </c>
      <c r="R8" s="54">
        <v>199003.5273701991</v>
      </c>
      <c r="S8" s="54">
        <v>411516.88462395652</v>
      </c>
      <c r="T8" s="54">
        <v>51917.648730398978</v>
      </c>
      <c r="U8" s="54">
        <v>50146.858421972764</v>
      </c>
      <c r="V8" s="54">
        <v>102064.50715237175</v>
      </c>
      <c r="W8" s="54">
        <v>177531.91855466689</v>
      </c>
      <c r="X8" s="54">
        <v>156650.85168700252</v>
      </c>
      <c r="Y8" s="54">
        <v>334182.77024166938</v>
      </c>
      <c r="Z8" s="54">
        <v>313828.81736254843</v>
      </c>
      <c r="AA8" s="54">
        <v>305083.8903890943</v>
      </c>
      <c r="AB8" s="54">
        <v>618912.70775164268</v>
      </c>
      <c r="AC8" s="54">
        <v>2626342</v>
      </c>
      <c r="AD8" s="54">
        <v>2577764.9999999995</v>
      </c>
      <c r="AE8" s="54">
        <v>5204107</v>
      </c>
      <c r="AF8" s="42">
        <f>'MYPE by pop grp age and sex'!P8-'Povincial est by age and sex'!AE8</f>
        <v>0</v>
      </c>
    </row>
    <row r="9" spans="1:32" x14ac:dyDescent="0.3">
      <c r="A9" s="16" t="s">
        <v>30</v>
      </c>
      <c r="B9" s="54">
        <v>253416.7346866561</v>
      </c>
      <c r="C9" s="54">
        <v>254605.3792615555</v>
      </c>
      <c r="D9" s="54">
        <v>508022.1139482116</v>
      </c>
      <c r="E9" s="54">
        <v>128230.30126692892</v>
      </c>
      <c r="F9" s="54">
        <v>126683.43014339547</v>
      </c>
      <c r="G9" s="54">
        <v>254913.7314103244</v>
      </c>
      <c r="H9" s="54">
        <v>870737.5574652995</v>
      </c>
      <c r="I9" s="54">
        <v>857611.89699683292</v>
      </c>
      <c r="J9" s="54">
        <v>1728349.4544621324</v>
      </c>
      <c r="K9" s="54">
        <v>508123.31825305638</v>
      </c>
      <c r="L9" s="54">
        <v>514100.72555290803</v>
      </c>
      <c r="M9" s="54">
        <v>1022224.0438059644</v>
      </c>
      <c r="N9" s="54">
        <v>232942.23446557688</v>
      </c>
      <c r="O9" s="54">
        <v>236222.63163676995</v>
      </c>
      <c r="P9" s="54">
        <v>469164.8661023468</v>
      </c>
      <c r="Q9" s="54">
        <v>233153.43739477455</v>
      </c>
      <c r="R9" s="54">
        <v>213129.73714117249</v>
      </c>
      <c r="S9" s="54">
        <v>446283.17453594704</v>
      </c>
      <c r="T9" s="54">
        <v>59830.488825672772</v>
      </c>
      <c r="U9" s="54">
        <v>54628.619496178173</v>
      </c>
      <c r="V9" s="54">
        <v>114459.10832185094</v>
      </c>
      <c r="W9" s="54">
        <v>202975.73132817997</v>
      </c>
      <c r="X9" s="54">
        <v>175001.74745762977</v>
      </c>
      <c r="Y9" s="54">
        <v>377977.47878580971</v>
      </c>
      <c r="Z9" s="54">
        <v>344553.1963138546</v>
      </c>
      <c r="AA9" s="54">
        <v>329828.83231355797</v>
      </c>
      <c r="AB9" s="54">
        <v>674382.02862741263</v>
      </c>
      <c r="AC9" s="54">
        <v>2833963</v>
      </c>
      <c r="AD9" s="54">
        <v>2761813.0000000009</v>
      </c>
      <c r="AE9" s="54">
        <v>5595776.0000000009</v>
      </c>
      <c r="AF9" s="42">
        <f>'MYPE by pop grp age and sex'!P9-'Povincial est by age and sex'!AE9</f>
        <v>0</v>
      </c>
    </row>
    <row r="10" spans="1:32" x14ac:dyDescent="0.3">
      <c r="A10" s="16" t="s">
        <v>31</v>
      </c>
      <c r="B10" s="54">
        <v>231930.4803386376</v>
      </c>
      <c r="C10" s="54">
        <v>243758.18059360769</v>
      </c>
      <c r="D10" s="54">
        <v>475688.66093224532</v>
      </c>
      <c r="E10" s="54">
        <v>118840.86957174369</v>
      </c>
      <c r="F10" s="54">
        <v>119777.65459307346</v>
      </c>
      <c r="G10" s="54">
        <v>238618.52416481715</v>
      </c>
      <c r="H10" s="54">
        <v>776360.16505002056</v>
      </c>
      <c r="I10" s="54">
        <v>756988.50117782888</v>
      </c>
      <c r="J10" s="54">
        <v>1533348.6662278494</v>
      </c>
      <c r="K10" s="54">
        <v>445024.04312708264</v>
      </c>
      <c r="L10" s="54">
        <v>471862.34967987251</v>
      </c>
      <c r="M10" s="54">
        <v>916886.39280695515</v>
      </c>
      <c r="N10" s="54">
        <v>216069.76594381774</v>
      </c>
      <c r="O10" s="54">
        <v>222660.95592826593</v>
      </c>
      <c r="P10" s="54">
        <v>438730.72187208367</v>
      </c>
      <c r="Q10" s="54">
        <v>216813.29050384514</v>
      </c>
      <c r="R10" s="54">
        <v>198562.40183262582</v>
      </c>
      <c r="S10" s="54">
        <v>415375.69233647094</v>
      </c>
      <c r="T10" s="54">
        <v>57947.130858834971</v>
      </c>
      <c r="U10" s="54">
        <v>50729.377427325846</v>
      </c>
      <c r="V10" s="54">
        <v>108676.50828616082</v>
      </c>
      <c r="W10" s="54">
        <v>191805.59901957356</v>
      </c>
      <c r="X10" s="54">
        <v>165192.15194376485</v>
      </c>
      <c r="Y10" s="54">
        <v>356997.75096333842</v>
      </c>
      <c r="Z10" s="54">
        <v>328905.65558644402</v>
      </c>
      <c r="AA10" s="54">
        <v>316754.426823635</v>
      </c>
      <c r="AB10" s="54">
        <v>645660.08241007896</v>
      </c>
      <c r="AC10" s="54">
        <v>2583697</v>
      </c>
      <c r="AD10" s="54">
        <v>2546286</v>
      </c>
      <c r="AE10" s="54">
        <v>5129983</v>
      </c>
      <c r="AF10" s="42">
        <f>'MYPE by pop grp age and sex'!P10-'Povincial est by age and sex'!AE10</f>
        <v>0</v>
      </c>
    </row>
    <row r="11" spans="1:32" x14ac:dyDescent="0.3">
      <c r="A11" s="16" t="s">
        <v>32</v>
      </c>
      <c r="B11" s="54">
        <v>178295.87456572542</v>
      </c>
      <c r="C11" s="54">
        <v>198127.51954274037</v>
      </c>
      <c r="D11" s="54">
        <v>376423.39410846576</v>
      </c>
      <c r="E11" s="54">
        <v>91082.053447953615</v>
      </c>
      <c r="F11" s="54">
        <v>98490.40649187738</v>
      </c>
      <c r="G11" s="54">
        <v>189572.45993983099</v>
      </c>
      <c r="H11" s="54">
        <v>607712.37334398972</v>
      </c>
      <c r="I11" s="54">
        <v>590407.35879160301</v>
      </c>
      <c r="J11" s="54">
        <v>1198119.7321355927</v>
      </c>
      <c r="K11" s="54">
        <v>322064.35189559922</v>
      </c>
      <c r="L11" s="54">
        <v>370358.6038423822</v>
      </c>
      <c r="M11" s="54">
        <v>692422.95573798148</v>
      </c>
      <c r="N11" s="54">
        <v>167300.29664069458</v>
      </c>
      <c r="O11" s="54">
        <v>189698.62112348914</v>
      </c>
      <c r="P11" s="54">
        <v>356998.91776418372</v>
      </c>
      <c r="Q11" s="54">
        <v>162088.25876792512</v>
      </c>
      <c r="R11" s="54">
        <v>159504.59685396255</v>
      </c>
      <c r="S11" s="54">
        <v>321592.85562188766</v>
      </c>
      <c r="T11" s="54">
        <v>45513.901161667898</v>
      </c>
      <c r="U11" s="54">
        <v>40613.572344068685</v>
      </c>
      <c r="V11" s="54">
        <v>86127.473505736591</v>
      </c>
      <c r="W11" s="54">
        <v>154075.11979508569</v>
      </c>
      <c r="X11" s="54">
        <v>135455.31594711368</v>
      </c>
      <c r="Y11" s="54">
        <v>289530.43574219936</v>
      </c>
      <c r="Z11" s="54">
        <v>261973.77038135868</v>
      </c>
      <c r="AA11" s="54">
        <v>260525.00506276306</v>
      </c>
      <c r="AB11" s="54">
        <v>522498.77544412174</v>
      </c>
      <c r="AC11" s="54">
        <v>1990106</v>
      </c>
      <c r="AD11" s="54">
        <v>2043181</v>
      </c>
      <c r="AE11" s="54">
        <v>4033287</v>
      </c>
      <c r="AF11" s="42">
        <f>'MYPE by pop grp age and sex'!P11-'Povincial est by age and sex'!AE11</f>
        <v>0</v>
      </c>
    </row>
    <row r="12" spans="1:32" x14ac:dyDescent="0.3">
      <c r="A12" s="16" t="s">
        <v>33</v>
      </c>
      <c r="B12" s="54">
        <v>143657.09766747389</v>
      </c>
      <c r="C12" s="54">
        <v>176377.47470401111</v>
      </c>
      <c r="D12" s="54">
        <v>320034.572371485</v>
      </c>
      <c r="E12" s="54">
        <v>74571.334730160466</v>
      </c>
      <c r="F12" s="54">
        <v>84990.542708208901</v>
      </c>
      <c r="G12" s="54">
        <v>159561.87743836938</v>
      </c>
      <c r="H12" s="54">
        <v>504557.13040867366</v>
      </c>
      <c r="I12" s="54">
        <v>455602.38412485621</v>
      </c>
      <c r="J12" s="54">
        <v>960159.51453352987</v>
      </c>
      <c r="K12" s="54">
        <v>254642.00516426482</v>
      </c>
      <c r="L12" s="54">
        <v>308101.76257737749</v>
      </c>
      <c r="M12" s="54">
        <v>562743.76774164231</v>
      </c>
      <c r="N12" s="54">
        <v>127464.95618936786</v>
      </c>
      <c r="O12" s="54">
        <v>168117.33191785339</v>
      </c>
      <c r="P12" s="54">
        <v>295582.28810722125</v>
      </c>
      <c r="Q12" s="54">
        <v>121808.93315946142</v>
      </c>
      <c r="R12" s="54">
        <v>134532.5493526241</v>
      </c>
      <c r="S12" s="54">
        <v>256341.48251208552</v>
      </c>
      <c r="T12" s="54">
        <v>36105.286542722344</v>
      </c>
      <c r="U12" s="54">
        <v>34743.774206970513</v>
      </c>
      <c r="V12" s="54">
        <v>70849.060749692857</v>
      </c>
      <c r="W12" s="54">
        <v>122773.05756726673</v>
      </c>
      <c r="X12" s="54">
        <v>115343.89939397838</v>
      </c>
      <c r="Y12" s="54">
        <v>238116.9569612451</v>
      </c>
      <c r="Z12" s="54">
        <v>222004.19857060871</v>
      </c>
      <c r="AA12" s="54">
        <v>221362.28101411983</v>
      </c>
      <c r="AB12" s="54">
        <v>443366.47958472854</v>
      </c>
      <c r="AC12" s="54">
        <v>1607583.9999999998</v>
      </c>
      <c r="AD12" s="54">
        <v>1699172</v>
      </c>
      <c r="AE12" s="54">
        <v>3306756</v>
      </c>
      <c r="AF12" s="42">
        <f>'MYPE by pop grp age and sex'!P12-'Povincial est by age and sex'!AE12</f>
        <v>0</v>
      </c>
    </row>
    <row r="13" spans="1:32" x14ac:dyDescent="0.3">
      <c r="A13" s="16" t="s">
        <v>34</v>
      </c>
      <c r="B13" s="54">
        <v>113816.63983354783</v>
      </c>
      <c r="C13" s="54">
        <v>157898.25696805844</v>
      </c>
      <c r="D13" s="54">
        <v>271714.89680160629</v>
      </c>
      <c r="E13" s="54">
        <v>61611.934246462522</v>
      </c>
      <c r="F13" s="54">
        <v>73633.089432936045</v>
      </c>
      <c r="G13" s="54">
        <v>135245.02367939858</v>
      </c>
      <c r="H13" s="54">
        <v>393601.24712139298</v>
      </c>
      <c r="I13" s="54">
        <v>366034.27749093209</v>
      </c>
      <c r="J13" s="54">
        <v>759635.52461232501</v>
      </c>
      <c r="K13" s="54">
        <v>189441.47468054015</v>
      </c>
      <c r="L13" s="54">
        <v>250413.87863071737</v>
      </c>
      <c r="M13" s="54">
        <v>439855.35331125755</v>
      </c>
      <c r="N13" s="54">
        <v>97384.801794363535</v>
      </c>
      <c r="O13" s="54">
        <v>136483.53545550018</v>
      </c>
      <c r="P13" s="54">
        <v>233868.33724986372</v>
      </c>
      <c r="Q13" s="54">
        <v>91705.624597994261</v>
      </c>
      <c r="R13" s="54">
        <v>110188.1575156357</v>
      </c>
      <c r="S13" s="54">
        <v>201893.78211362998</v>
      </c>
      <c r="T13" s="54">
        <v>28996.50670242088</v>
      </c>
      <c r="U13" s="54">
        <v>30527.714197806541</v>
      </c>
      <c r="V13" s="54">
        <v>59524.220900227418</v>
      </c>
      <c r="W13" s="54">
        <v>98382.700087548437</v>
      </c>
      <c r="X13" s="54">
        <v>95051.211948477518</v>
      </c>
      <c r="Y13" s="54">
        <v>193433.91203602595</v>
      </c>
      <c r="Z13" s="54">
        <v>187777.07093572931</v>
      </c>
      <c r="AA13" s="54">
        <v>199292.878359936</v>
      </c>
      <c r="AB13" s="54">
        <v>387069.94929566531</v>
      </c>
      <c r="AC13" s="54">
        <v>1262718</v>
      </c>
      <c r="AD13" s="54">
        <v>1419522.9999999998</v>
      </c>
      <c r="AE13" s="54">
        <v>2682241</v>
      </c>
      <c r="AF13" s="42">
        <f>'MYPE by pop grp age and sex'!P13-'Povincial est by age and sex'!AE13</f>
        <v>0</v>
      </c>
    </row>
    <row r="14" spans="1:32" x14ac:dyDescent="0.3">
      <c r="A14" s="16" t="s">
        <v>35</v>
      </c>
      <c r="B14" s="54">
        <v>92955.966811752194</v>
      </c>
      <c r="C14" s="54">
        <v>150722.41720584349</v>
      </c>
      <c r="D14" s="54">
        <v>243678.38401759567</v>
      </c>
      <c r="E14" s="54">
        <v>50332.12319110737</v>
      </c>
      <c r="F14" s="54">
        <v>64983.021977034281</v>
      </c>
      <c r="G14" s="54">
        <v>115315.14516814165</v>
      </c>
      <c r="H14" s="54">
        <v>306374.06324627175</v>
      </c>
      <c r="I14" s="54">
        <v>314432.89301595767</v>
      </c>
      <c r="J14" s="54">
        <v>620806.95626222948</v>
      </c>
      <c r="K14" s="54">
        <v>148578.40492326237</v>
      </c>
      <c r="L14" s="54">
        <v>227633.62222262585</v>
      </c>
      <c r="M14" s="54">
        <v>376212.02714588819</v>
      </c>
      <c r="N14" s="54">
        <v>74513.226022282062</v>
      </c>
      <c r="O14" s="54">
        <v>123753.57763487443</v>
      </c>
      <c r="P14" s="54">
        <v>198266.80365715647</v>
      </c>
      <c r="Q14" s="54">
        <v>72210.014934411185</v>
      </c>
      <c r="R14" s="54">
        <v>94669.853238101539</v>
      </c>
      <c r="S14" s="54">
        <v>166879.86817251274</v>
      </c>
      <c r="T14" s="54">
        <v>22304.687795666003</v>
      </c>
      <c r="U14" s="54">
        <v>26842.847267402067</v>
      </c>
      <c r="V14" s="54">
        <v>49147.53506306807</v>
      </c>
      <c r="W14" s="54">
        <v>80768.102396251139</v>
      </c>
      <c r="X14" s="54">
        <v>80937.747763759442</v>
      </c>
      <c r="Y14" s="54">
        <v>161705.85016001057</v>
      </c>
      <c r="Z14" s="54">
        <v>151011.41067899601</v>
      </c>
      <c r="AA14" s="54">
        <v>177089.01967440124</v>
      </c>
      <c r="AB14" s="54">
        <v>328100.43035339727</v>
      </c>
      <c r="AC14" s="54">
        <v>999048</v>
      </c>
      <c r="AD14" s="54">
        <v>1261065</v>
      </c>
      <c r="AE14" s="54">
        <v>2260113</v>
      </c>
      <c r="AF14" s="42">
        <f>'MYPE by pop grp age and sex'!P14-'Povincial est by age and sex'!AE14</f>
        <v>0</v>
      </c>
    </row>
    <row r="15" spans="1:32" x14ac:dyDescent="0.3">
      <c r="A15" s="16" t="s">
        <v>36</v>
      </c>
      <c r="B15" s="54">
        <v>78563.716618033199</v>
      </c>
      <c r="C15" s="54">
        <v>141944.59779834456</v>
      </c>
      <c r="D15" s="54">
        <v>220508.31441637775</v>
      </c>
      <c r="E15" s="54">
        <v>40077.760503690559</v>
      </c>
      <c r="F15" s="54">
        <v>54173.45582032924</v>
      </c>
      <c r="G15" s="54">
        <v>94251.216324019799</v>
      </c>
      <c r="H15" s="54">
        <v>237857.35336871212</v>
      </c>
      <c r="I15" s="54">
        <v>263054.52762444306</v>
      </c>
      <c r="J15" s="54">
        <v>500911.88099315518</v>
      </c>
      <c r="K15" s="54">
        <v>115057.31615811605</v>
      </c>
      <c r="L15" s="54">
        <v>193386.20526039644</v>
      </c>
      <c r="M15" s="54">
        <v>308443.52141851251</v>
      </c>
      <c r="N15" s="54">
        <v>55684.83871260997</v>
      </c>
      <c r="O15" s="54">
        <v>103829.58364790062</v>
      </c>
      <c r="P15" s="54">
        <v>159514.42236051059</v>
      </c>
      <c r="Q15" s="54">
        <v>54041.392182520576</v>
      </c>
      <c r="R15" s="54">
        <v>73465.748034519333</v>
      </c>
      <c r="S15" s="54">
        <v>127507.14021703991</v>
      </c>
      <c r="T15" s="54">
        <v>17521.052112939014</v>
      </c>
      <c r="U15" s="54">
        <v>23042.681563987389</v>
      </c>
      <c r="V15" s="54">
        <v>40563.733676926407</v>
      </c>
      <c r="W15" s="54">
        <v>64126.650866038501</v>
      </c>
      <c r="X15" s="54">
        <v>66598.872613904328</v>
      </c>
      <c r="Y15" s="54">
        <v>130725.52347994283</v>
      </c>
      <c r="Z15" s="54">
        <v>114974.9194773401</v>
      </c>
      <c r="AA15" s="54">
        <v>148745.32763617497</v>
      </c>
      <c r="AB15" s="54">
        <v>263720.24711351504</v>
      </c>
      <c r="AC15" s="54">
        <v>777905.00000000012</v>
      </c>
      <c r="AD15" s="54">
        <v>1068241</v>
      </c>
      <c r="AE15" s="54">
        <v>1846146</v>
      </c>
      <c r="AF15" s="42">
        <f>'MYPE by pop grp age and sex'!P15-'Povincial est by age and sex'!AE15</f>
        <v>0</v>
      </c>
    </row>
    <row r="16" spans="1:32" x14ac:dyDescent="0.3">
      <c r="A16" s="16" t="s">
        <v>37</v>
      </c>
      <c r="B16" s="54">
        <v>62889.169264494987</v>
      </c>
      <c r="C16" s="54">
        <v>118095.0485068711</v>
      </c>
      <c r="D16" s="54">
        <v>180984.21777136609</v>
      </c>
      <c r="E16" s="54">
        <v>30768.128913769368</v>
      </c>
      <c r="F16" s="54">
        <v>45250.802576971713</v>
      </c>
      <c r="G16" s="54">
        <v>76018.931490741088</v>
      </c>
      <c r="H16" s="54">
        <v>172986.65425798341</v>
      </c>
      <c r="I16" s="54">
        <v>205637.75365758606</v>
      </c>
      <c r="J16" s="54">
        <v>378624.40791556949</v>
      </c>
      <c r="K16" s="54">
        <v>87383.999983810514</v>
      </c>
      <c r="L16" s="54">
        <v>154694.32053814054</v>
      </c>
      <c r="M16" s="54">
        <v>242078.32052195107</v>
      </c>
      <c r="N16" s="54">
        <v>42295.803330077848</v>
      </c>
      <c r="O16" s="54">
        <v>88842.909001445747</v>
      </c>
      <c r="P16" s="54">
        <v>131138.71233152359</v>
      </c>
      <c r="Q16" s="54">
        <v>40421.651908928259</v>
      </c>
      <c r="R16" s="54">
        <v>59181.203677411009</v>
      </c>
      <c r="S16" s="54">
        <v>99602.855586339268</v>
      </c>
      <c r="T16" s="54">
        <v>13585.941945058807</v>
      </c>
      <c r="U16" s="54">
        <v>19670.409283098099</v>
      </c>
      <c r="V16" s="54">
        <v>33256.351228156906</v>
      </c>
      <c r="W16" s="54">
        <v>44058.903791933299</v>
      </c>
      <c r="X16" s="54">
        <v>53272.487665502078</v>
      </c>
      <c r="Y16" s="54">
        <v>97331.391457435384</v>
      </c>
      <c r="Z16" s="54">
        <v>84333.746603943582</v>
      </c>
      <c r="AA16" s="54">
        <v>113657.06509297379</v>
      </c>
      <c r="AB16" s="54">
        <v>197990.81169691737</v>
      </c>
      <c r="AC16" s="54">
        <v>578724</v>
      </c>
      <c r="AD16" s="54">
        <v>858302.00000000012</v>
      </c>
      <c r="AE16" s="54">
        <v>1437026</v>
      </c>
      <c r="AF16" s="42">
        <f>'MYPE by pop grp age and sex'!P16-'Povincial est by age and sex'!AE16</f>
        <v>0</v>
      </c>
    </row>
    <row r="17" spans="1:32" x14ac:dyDescent="0.3">
      <c r="A17" s="16" t="s">
        <v>38</v>
      </c>
      <c r="B17" s="54">
        <v>46355.323782344451</v>
      </c>
      <c r="C17" s="54">
        <v>90260.089934698539</v>
      </c>
      <c r="D17" s="54">
        <v>136615.413717043</v>
      </c>
      <c r="E17" s="54">
        <v>20908.856867653136</v>
      </c>
      <c r="F17" s="54">
        <v>34320.406629031037</v>
      </c>
      <c r="G17" s="54">
        <v>55229.263496684172</v>
      </c>
      <c r="H17" s="54">
        <v>116036.8076346317</v>
      </c>
      <c r="I17" s="54">
        <v>147329.84853113623</v>
      </c>
      <c r="J17" s="54">
        <v>263366.65616576793</v>
      </c>
      <c r="K17" s="54">
        <v>62890.856373281422</v>
      </c>
      <c r="L17" s="54">
        <v>121733.81548648735</v>
      </c>
      <c r="M17" s="54">
        <v>184624.67185976877</v>
      </c>
      <c r="N17" s="54">
        <v>30008.945961969639</v>
      </c>
      <c r="O17" s="54">
        <v>68875.565879737784</v>
      </c>
      <c r="P17" s="54">
        <v>98884.511841707426</v>
      </c>
      <c r="Q17" s="54">
        <v>27197.544508221694</v>
      </c>
      <c r="R17" s="54">
        <v>43149.269909661554</v>
      </c>
      <c r="S17" s="54">
        <v>70346.814417883244</v>
      </c>
      <c r="T17" s="54">
        <v>9425.2482456072048</v>
      </c>
      <c r="U17" s="54">
        <v>15286.594896611019</v>
      </c>
      <c r="V17" s="54">
        <v>24711.843142218226</v>
      </c>
      <c r="W17" s="54">
        <v>27538.577658592691</v>
      </c>
      <c r="X17" s="54">
        <v>39026.64147662367</v>
      </c>
      <c r="Y17" s="54">
        <v>66565.219135216365</v>
      </c>
      <c r="Z17" s="54">
        <v>59501.838967698095</v>
      </c>
      <c r="AA17" s="54">
        <v>84496.767256012812</v>
      </c>
      <c r="AB17" s="54">
        <v>143998.6062237109</v>
      </c>
      <c r="AC17" s="54">
        <v>399863.99999999994</v>
      </c>
      <c r="AD17" s="54">
        <v>644478.99999999988</v>
      </c>
      <c r="AE17" s="54">
        <v>1044342.9999999998</v>
      </c>
      <c r="AF17" s="42">
        <f>'MYPE by pop grp age and sex'!P17-'Povincial est by age and sex'!AE17</f>
        <v>0</v>
      </c>
    </row>
    <row r="18" spans="1:32" x14ac:dyDescent="0.3">
      <c r="A18" s="16" t="s">
        <v>39</v>
      </c>
      <c r="B18" s="54">
        <v>31717.528314158004</v>
      </c>
      <c r="C18" s="54">
        <v>65691.202925472986</v>
      </c>
      <c r="D18" s="54">
        <v>97408.731239630986</v>
      </c>
      <c r="E18" s="54">
        <v>12153.683763215215</v>
      </c>
      <c r="F18" s="54">
        <v>21981.602447233639</v>
      </c>
      <c r="G18" s="54">
        <v>34135.286210448852</v>
      </c>
      <c r="H18" s="54">
        <v>64405.055791353239</v>
      </c>
      <c r="I18" s="54">
        <v>91313.305763860175</v>
      </c>
      <c r="J18" s="54">
        <v>155718.3615552134</v>
      </c>
      <c r="K18" s="54">
        <v>36631.876857113079</v>
      </c>
      <c r="L18" s="54">
        <v>78903.340270136599</v>
      </c>
      <c r="M18" s="54">
        <v>115535.21712724968</v>
      </c>
      <c r="N18" s="54">
        <v>17246.715278665542</v>
      </c>
      <c r="O18" s="54">
        <v>45531.170802003544</v>
      </c>
      <c r="P18" s="54">
        <v>62777.886080669086</v>
      </c>
      <c r="Q18" s="54">
        <v>15168.497044849644</v>
      </c>
      <c r="R18" s="54">
        <v>26998.932921628686</v>
      </c>
      <c r="S18" s="54">
        <v>42167.429966478332</v>
      </c>
      <c r="T18" s="54">
        <v>5806.7994401305705</v>
      </c>
      <c r="U18" s="54">
        <v>10850.068664662207</v>
      </c>
      <c r="V18" s="54">
        <v>16656.868104792778</v>
      </c>
      <c r="W18" s="54">
        <v>16163.167862380995</v>
      </c>
      <c r="X18" s="54">
        <v>27757.518115195497</v>
      </c>
      <c r="Y18" s="54">
        <v>43920.68597757649</v>
      </c>
      <c r="Z18" s="54">
        <v>37081.675648133736</v>
      </c>
      <c r="AA18" s="54">
        <v>57084.858089806665</v>
      </c>
      <c r="AB18" s="54">
        <v>94166.533737940394</v>
      </c>
      <c r="AC18" s="54">
        <v>236375.00000000003</v>
      </c>
      <c r="AD18" s="54">
        <v>426112</v>
      </c>
      <c r="AE18" s="54">
        <v>662487</v>
      </c>
      <c r="AF18" s="42">
        <f>'MYPE by pop grp age and sex'!P18-'Povincial est by age and sex'!AE18</f>
        <v>0</v>
      </c>
    </row>
    <row r="19" spans="1:32" x14ac:dyDescent="0.3">
      <c r="A19" s="16" t="s">
        <v>40</v>
      </c>
      <c r="B19" s="54">
        <v>45835.887463482999</v>
      </c>
      <c r="C19" s="54">
        <v>89891.152925133661</v>
      </c>
      <c r="D19" s="54">
        <v>135727.04038861668</v>
      </c>
      <c r="E19" s="54">
        <v>8961.239553416819</v>
      </c>
      <c r="F19" s="54">
        <v>18597.862646964873</v>
      </c>
      <c r="G19" s="54">
        <v>27559.102200381691</v>
      </c>
      <c r="H19" s="54">
        <v>33903.845824802222</v>
      </c>
      <c r="I19" s="54">
        <v>58880.719294177936</v>
      </c>
      <c r="J19" s="54">
        <v>92784.565118980157</v>
      </c>
      <c r="K19" s="54">
        <v>28611.069932469076</v>
      </c>
      <c r="L19" s="54">
        <v>60238.968818646943</v>
      </c>
      <c r="M19" s="54">
        <v>88850.038751116022</v>
      </c>
      <c r="N19" s="54">
        <v>19089.603539643504</v>
      </c>
      <c r="O19" s="54">
        <v>64235.390834375292</v>
      </c>
      <c r="P19" s="54">
        <v>83324.994374018803</v>
      </c>
      <c r="Q19" s="54">
        <v>15006.313755419036</v>
      </c>
      <c r="R19" s="54">
        <v>34357.301063572486</v>
      </c>
      <c r="S19" s="54">
        <v>49363.614818991526</v>
      </c>
      <c r="T19" s="54">
        <v>4858.2369856985506</v>
      </c>
      <c r="U19" s="54">
        <v>11740.222184724449</v>
      </c>
      <c r="V19" s="54">
        <v>16598.459170423001</v>
      </c>
      <c r="W19" s="54">
        <v>10822.474933631633</v>
      </c>
      <c r="X19" s="54">
        <v>29601.100314258245</v>
      </c>
      <c r="Y19" s="54">
        <v>40423.575247889879</v>
      </c>
      <c r="Z19" s="54">
        <v>30203.328011436137</v>
      </c>
      <c r="AA19" s="54">
        <v>44423.281918146131</v>
      </c>
      <c r="AB19" s="54">
        <v>74626.609929582264</v>
      </c>
      <c r="AC19" s="54">
        <v>197291.99999999997</v>
      </c>
      <c r="AD19" s="54">
        <v>411966</v>
      </c>
      <c r="AE19" s="54">
        <v>609258</v>
      </c>
      <c r="AF19" s="42">
        <f>'MYPE by pop grp age and sex'!P19-'Povincial est by age and sex'!AE19</f>
        <v>0</v>
      </c>
    </row>
    <row r="20" spans="1:32" x14ac:dyDescent="0.3">
      <c r="A20" s="16" t="s">
        <v>9</v>
      </c>
      <c r="B20" s="54">
        <v>3155756.6227674689</v>
      </c>
      <c r="C20" s="54">
        <v>3520933.956147837</v>
      </c>
      <c r="D20" s="54">
        <v>6676690.5789153064</v>
      </c>
      <c r="E20" s="54">
        <v>1413689.3444231227</v>
      </c>
      <c r="F20" s="54">
        <v>1507921.556749366</v>
      </c>
      <c r="G20" s="54">
        <v>2921610.9011724889</v>
      </c>
      <c r="H20" s="54">
        <v>8051243.9023332223</v>
      </c>
      <c r="I20" s="54">
        <v>8047326.7092749923</v>
      </c>
      <c r="J20" s="54">
        <v>16098570.611608213</v>
      </c>
      <c r="K20" s="54">
        <v>5521745.6927401004</v>
      </c>
      <c r="L20" s="54">
        <v>6016579.0000804495</v>
      </c>
      <c r="M20" s="54">
        <v>11538324.692820555</v>
      </c>
      <c r="N20" s="54">
        <v>2822624.6596014011</v>
      </c>
      <c r="O20" s="54">
        <v>3118814.3432295402</v>
      </c>
      <c r="P20" s="54">
        <v>5941439.0028309422</v>
      </c>
      <c r="Q20" s="54">
        <v>2323876.564552079</v>
      </c>
      <c r="R20" s="54">
        <v>2396620.14940238</v>
      </c>
      <c r="S20" s="54">
        <v>4720496.713954458</v>
      </c>
      <c r="T20" s="54">
        <v>647658.43098247377</v>
      </c>
      <c r="U20" s="54">
        <v>661075.40888340259</v>
      </c>
      <c r="V20" s="54">
        <v>1308733.8398658761</v>
      </c>
      <c r="W20" s="54">
        <v>2128956.0202522944</v>
      </c>
      <c r="X20" s="54">
        <v>2058027.9356212113</v>
      </c>
      <c r="Y20" s="54">
        <v>4186983.9558735061</v>
      </c>
      <c r="Z20" s="54">
        <v>3559330.7623478333</v>
      </c>
      <c r="AA20" s="54">
        <v>3652810.9406108204</v>
      </c>
      <c r="AB20" s="54">
        <v>7212141.7029586527</v>
      </c>
      <c r="AC20" s="54">
        <v>29624882</v>
      </c>
      <c r="AD20" s="54">
        <v>30980110</v>
      </c>
      <c r="AE20" s="54">
        <v>60604992</v>
      </c>
      <c r="AF20" s="42">
        <f>'MYPE by pop grp age and sex'!P20-'Povincial est by age and sex'!AE20</f>
        <v>0</v>
      </c>
    </row>
    <row r="21" spans="1:32" x14ac:dyDescent="0.3">
      <c r="A21" s="15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32" x14ac:dyDescent="0.3">
      <c r="A22" s="49" t="s">
        <v>100</v>
      </c>
      <c r="B22" s="41" t="str">
        <f>B1</f>
        <v>EC</v>
      </c>
      <c r="D22" s="44"/>
      <c r="E22" s="41" t="str">
        <f t="shared" ref="E22:AC22" si="0">E1</f>
        <v>FS</v>
      </c>
      <c r="H22" s="41" t="str">
        <f t="shared" si="0"/>
        <v>GP</v>
      </c>
      <c r="K22" s="41" t="str">
        <f t="shared" si="0"/>
        <v>KZN</v>
      </c>
      <c r="N22" s="41" t="str">
        <f t="shared" si="0"/>
        <v>LIM</v>
      </c>
      <c r="Q22" s="41" t="str">
        <f t="shared" si="0"/>
        <v>MP</v>
      </c>
      <c r="T22" s="41" t="str">
        <f t="shared" si="0"/>
        <v>NC</v>
      </c>
      <c r="W22" s="41" t="str">
        <f t="shared" si="0"/>
        <v>NW</v>
      </c>
      <c r="Z22" s="41" t="str">
        <f t="shared" si="0"/>
        <v>WC</v>
      </c>
      <c r="AC22" s="41" t="str">
        <f t="shared" si="0"/>
        <v>RSA</v>
      </c>
    </row>
    <row r="23" spans="1:32" x14ac:dyDescent="0.3">
      <c r="B23" s="41" t="str">
        <f>B2</f>
        <v>Male</v>
      </c>
      <c r="C23" s="41" t="str">
        <f t="shared" ref="C23:AE23" si="1">C2</f>
        <v>Female</v>
      </c>
      <c r="D23" s="41" t="str">
        <f t="shared" si="1"/>
        <v>Total</v>
      </c>
      <c r="E23" s="41" t="str">
        <f t="shared" si="1"/>
        <v>Male</v>
      </c>
      <c r="F23" s="41" t="str">
        <f t="shared" si="1"/>
        <v>Female</v>
      </c>
      <c r="G23" s="41" t="str">
        <f t="shared" si="1"/>
        <v>Total</v>
      </c>
      <c r="H23" s="41" t="str">
        <f t="shared" si="1"/>
        <v>Male</v>
      </c>
      <c r="I23" s="41" t="str">
        <f t="shared" si="1"/>
        <v>Female</v>
      </c>
      <c r="J23" s="41" t="str">
        <f t="shared" si="1"/>
        <v>Total</v>
      </c>
      <c r="K23" s="41" t="str">
        <f t="shared" si="1"/>
        <v>Male</v>
      </c>
      <c r="L23" s="41" t="str">
        <f t="shared" si="1"/>
        <v>Female</v>
      </c>
      <c r="M23" s="41" t="str">
        <f t="shared" si="1"/>
        <v>Total</v>
      </c>
      <c r="N23" s="41" t="str">
        <f t="shared" si="1"/>
        <v>Male</v>
      </c>
      <c r="O23" s="41" t="str">
        <f t="shared" si="1"/>
        <v>Female</v>
      </c>
      <c r="P23" s="41" t="str">
        <f t="shared" si="1"/>
        <v>Total</v>
      </c>
      <c r="Q23" s="41" t="str">
        <f t="shared" si="1"/>
        <v>Male</v>
      </c>
      <c r="R23" s="41" t="str">
        <f t="shared" si="1"/>
        <v>Female</v>
      </c>
      <c r="S23" s="41" t="str">
        <f t="shared" si="1"/>
        <v>Total</v>
      </c>
      <c r="T23" s="41" t="str">
        <f t="shared" si="1"/>
        <v>Male</v>
      </c>
      <c r="U23" s="41" t="str">
        <f t="shared" si="1"/>
        <v>Female</v>
      </c>
      <c r="V23" s="41" t="str">
        <f t="shared" si="1"/>
        <v>Total</v>
      </c>
      <c r="W23" s="41" t="str">
        <f t="shared" si="1"/>
        <v>Male</v>
      </c>
      <c r="X23" s="41" t="str">
        <f t="shared" si="1"/>
        <v>Female</v>
      </c>
      <c r="Y23" s="41" t="str">
        <f t="shared" si="1"/>
        <v>Total</v>
      </c>
      <c r="Z23" s="41" t="str">
        <f t="shared" si="1"/>
        <v>Male</v>
      </c>
      <c r="AA23" s="41" t="str">
        <f t="shared" si="1"/>
        <v>Female</v>
      </c>
      <c r="AB23" s="41" t="str">
        <f t="shared" si="1"/>
        <v>Total</v>
      </c>
      <c r="AC23" s="41" t="str">
        <f t="shared" si="1"/>
        <v>Male</v>
      </c>
      <c r="AD23" s="41" t="str">
        <f t="shared" si="1"/>
        <v>Female</v>
      </c>
      <c r="AE23" s="41" t="str">
        <f t="shared" si="1"/>
        <v>Total</v>
      </c>
    </row>
    <row r="24" spans="1:32" x14ac:dyDescent="0.3">
      <c r="A24" s="49" t="str">
        <f>A3</f>
        <v>0-4</v>
      </c>
      <c r="B24" s="42">
        <f>ROUND(B3/1000,1)</f>
        <v>357.1</v>
      </c>
      <c r="C24" s="42">
        <f t="shared" ref="C24:AE33" si="2">ROUND(C3/1000,1)</f>
        <v>348.5</v>
      </c>
      <c r="D24" s="42">
        <f t="shared" si="2"/>
        <v>705.6</v>
      </c>
      <c r="E24" s="42">
        <f t="shared" si="2"/>
        <v>133.1</v>
      </c>
      <c r="F24" s="42">
        <f t="shared" si="2"/>
        <v>130.1</v>
      </c>
      <c r="G24" s="42">
        <f t="shared" si="2"/>
        <v>263.2</v>
      </c>
      <c r="H24" s="42">
        <f t="shared" si="2"/>
        <v>658.9</v>
      </c>
      <c r="I24" s="42">
        <f t="shared" si="2"/>
        <v>643.9</v>
      </c>
      <c r="J24" s="42">
        <f t="shared" si="2"/>
        <v>1302.8</v>
      </c>
      <c r="K24" s="42">
        <f t="shared" si="2"/>
        <v>612.9</v>
      </c>
      <c r="L24" s="42">
        <f t="shared" si="2"/>
        <v>595.79999999999995</v>
      </c>
      <c r="M24" s="42">
        <f t="shared" si="2"/>
        <v>1208.7</v>
      </c>
      <c r="N24" s="42">
        <f t="shared" si="2"/>
        <v>338.1</v>
      </c>
      <c r="O24" s="42">
        <f t="shared" si="2"/>
        <v>327.2</v>
      </c>
      <c r="P24" s="42">
        <f t="shared" si="2"/>
        <v>665.3</v>
      </c>
      <c r="Q24" s="42">
        <f t="shared" si="2"/>
        <v>222.2</v>
      </c>
      <c r="R24" s="42">
        <f t="shared" si="2"/>
        <v>217.6</v>
      </c>
      <c r="S24" s="42">
        <f t="shared" si="2"/>
        <v>439.8</v>
      </c>
      <c r="T24" s="42">
        <f t="shared" si="2"/>
        <v>64.5</v>
      </c>
      <c r="U24" s="42">
        <f t="shared" si="2"/>
        <v>62.8</v>
      </c>
      <c r="V24" s="42">
        <f t="shared" si="2"/>
        <v>127.3</v>
      </c>
      <c r="W24" s="42">
        <f t="shared" si="2"/>
        <v>199.5</v>
      </c>
      <c r="X24" s="42">
        <f t="shared" si="2"/>
        <v>196.1</v>
      </c>
      <c r="Y24" s="42">
        <f t="shared" si="2"/>
        <v>395.6</v>
      </c>
      <c r="Z24" s="42">
        <f t="shared" si="2"/>
        <v>298.3</v>
      </c>
      <c r="AA24" s="42">
        <f t="shared" si="2"/>
        <v>287.89999999999998</v>
      </c>
      <c r="AB24" s="42">
        <f t="shared" si="2"/>
        <v>586.20000000000005</v>
      </c>
      <c r="AC24" s="42">
        <f t="shared" si="2"/>
        <v>2884.7</v>
      </c>
      <c r="AD24" s="42">
        <f t="shared" si="2"/>
        <v>2809.8</v>
      </c>
      <c r="AE24" s="42">
        <f t="shared" si="2"/>
        <v>5694.5</v>
      </c>
    </row>
    <row r="25" spans="1:32" x14ac:dyDescent="0.3">
      <c r="A25" s="49" t="str">
        <f t="shared" ref="A25:A40" si="3">A4</f>
        <v>5-9</v>
      </c>
      <c r="B25" s="42">
        <f t="shared" ref="B25:Q41" si="4">ROUND(B4/1000,1)</f>
        <v>365.4</v>
      </c>
      <c r="C25" s="42">
        <f t="shared" si="4"/>
        <v>355.7</v>
      </c>
      <c r="D25" s="42">
        <f t="shared" si="4"/>
        <v>721.1</v>
      </c>
      <c r="E25" s="42">
        <f t="shared" si="4"/>
        <v>135.30000000000001</v>
      </c>
      <c r="F25" s="42">
        <f t="shared" si="4"/>
        <v>131.80000000000001</v>
      </c>
      <c r="G25" s="42">
        <f t="shared" si="4"/>
        <v>267</v>
      </c>
      <c r="H25" s="42">
        <f t="shared" si="4"/>
        <v>634.70000000000005</v>
      </c>
      <c r="I25" s="42">
        <f t="shared" si="4"/>
        <v>620</v>
      </c>
      <c r="J25" s="42">
        <f t="shared" si="4"/>
        <v>1254.7</v>
      </c>
      <c r="K25" s="42">
        <f t="shared" si="4"/>
        <v>601.1</v>
      </c>
      <c r="L25" s="42">
        <f t="shared" si="4"/>
        <v>584.29999999999995</v>
      </c>
      <c r="M25" s="42">
        <f t="shared" si="4"/>
        <v>1185.5</v>
      </c>
      <c r="N25" s="42">
        <f t="shared" si="4"/>
        <v>338.4</v>
      </c>
      <c r="O25" s="42">
        <f t="shared" si="4"/>
        <v>328</v>
      </c>
      <c r="P25" s="42">
        <f t="shared" si="4"/>
        <v>666.4</v>
      </c>
      <c r="Q25" s="42">
        <f t="shared" si="4"/>
        <v>215</v>
      </c>
      <c r="R25" s="42">
        <f t="shared" si="2"/>
        <v>212.4</v>
      </c>
      <c r="S25" s="42">
        <f t="shared" si="2"/>
        <v>427.4</v>
      </c>
      <c r="T25" s="42">
        <f t="shared" si="2"/>
        <v>64.2</v>
      </c>
      <c r="U25" s="42">
        <f t="shared" si="2"/>
        <v>62.1</v>
      </c>
      <c r="V25" s="42">
        <f t="shared" si="2"/>
        <v>126.2</v>
      </c>
      <c r="W25" s="42">
        <f t="shared" si="2"/>
        <v>197.6</v>
      </c>
      <c r="X25" s="42">
        <f t="shared" si="2"/>
        <v>194</v>
      </c>
      <c r="Y25" s="42">
        <f t="shared" si="2"/>
        <v>391.6</v>
      </c>
      <c r="Z25" s="42">
        <f t="shared" si="2"/>
        <v>286.2</v>
      </c>
      <c r="AA25" s="42">
        <f t="shared" si="2"/>
        <v>277.7</v>
      </c>
      <c r="AB25" s="42">
        <f t="shared" si="2"/>
        <v>563.9</v>
      </c>
      <c r="AC25" s="42">
        <f t="shared" si="2"/>
        <v>2837.8</v>
      </c>
      <c r="AD25" s="42">
        <f t="shared" si="2"/>
        <v>2766</v>
      </c>
      <c r="AE25" s="42">
        <f t="shared" si="2"/>
        <v>5603.9</v>
      </c>
    </row>
    <row r="26" spans="1:32" x14ac:dyDescent="0.3">
      <c r="A26" s="49" t="str">
        <f t="shared" si="3"/>
        <v>10-14</v>
      </c>
      <c r="B26" s="42">
        <f t="shared" si="4"/>
        <v>382.6</v>
      </c>
      <c r="C26" s="42">
        <f t="shared" si="2"/>
        <v>371.5</v>
      </c>
      <c r="D26" s="42">
        <f t="shared" si="2"/>
        <v>754.2</v>
      </c>
      <c r="E26" s="42">
        <f t="shared" si="2"/>
        <v>146.19999999999999</v>
      </c>
      <c r="F26" s="42">
        <f t="shared" si="2"/>
        <v>143.30000000000001</v>
      </c>
      <c r="G26" s="42">
        <f t="shared" si="2"/>
        <v>289.5</v>
      </c>
      <c r="H26" s="42">
        <f t="shared" si="2"/>
        <v>618.70000000000005</v>
      </c>
      <c r="I26" s="42">
        <f t="shared" si="2"/>
        <v>609.70000000000005</v>
      </c>
      <c r="J26" s="42">
        <f t="shared" si="2"/>
        <v>1228.4000000000001</v>
      </c>
      <c r="K26" s="42">
        <f t="shared" si="2"/>
        <v>604.20000000000005</v>
      </c>
      <c r="L26" s="42">
        <f t="shared" si="2"/>
        <v>589.79999999999995</v>
      </c>
      <c r="M26" s="42">
        <f t="shared" si="2"/>
        <v>1194</v>
      </c>
      <c r="N26" s="42">
        <f t="shared" si="2"/>
        <v>341.2</v>
      </c>
      <c r="O26" s="42">
        <f t="shared" si="2"/>
        <v>326.2</v>
      </c>
      <c r="P26" s="42">
        <f t="shared" si="2"/>
        <v>667.4</v>
      </c>
      <c r="Q26" s="42">
        <f t="shared" si="2"/>
        <v>232.4</v>
      </c>
      <c r="R26" s="42">
        <f t="shared" si="2"/>
        <v>230.3</v>
      </c>
      <c r="S26" s="42">
        <f t="shared" si="2"/>
        <v>462.8</v>
      </c>
      <c r="T26" s="42">
        <f t="shared" si="2"/>
        <v>62.9</v>
      </c>
      <c r="U26" s="42">
        <f t="shared" si="2"/>
        <v>62.6</v>
      </c>
      <c r="V26" s="42">
        <f t="shared" si="2"/>
        <v>125.5</v>
      </c>
      <c r="W26" s="42">
        <f t="shared" si="2"/>
        <v>206</v>
      </c>
      <c r="X26" s="42">
        <f t="shared" si="2"/>
        <v>202</v>
      </c>
      <c r="Y26" s="42">
        <f t="shared" si="2"/>
        <v>408.1</v>
      </c>
      <c r="Z26" s="42">
        <f t="shared" si="2"/>
        <v>296</v>
      </c>
      <c r="AA26" s="42">
        <f t="shared" si="2"/>
        <v>288.60000000000002</v>
      </c>
      <c r="AB26" s="42">
        <f t="shared" si="2"/>
        <v>584.6</v>
      </c>
      <c r="AC26" s="42">
        <f t="shared" si="2"/>
        <v>2890.3</v>
      </c>
      <c r="AD26" s="42">
        <f t="shared" si="2"/>
        <v>2824.1</v>
      </c>
      <c r="AE26" s="42">
        <f t="shared" si="2"/>
        <v>5714.4</v>
      </c>
    </row>
    <row r="27" spans="1:32" x14ac:dyDescent="0.3">
      <c r="A27" s="49" t="str">
        <f t="shared" si="3"/>
        <v>15-19</v>
      </c>
      <c r="B27" s="42">
        <f t="shared" si="4"/>
        <v>319.3</v>
      </c>
      <c r="C27" s="42">
        <f t="shared" si="2"/>
        <v>311</v>
      </c>
      <c r="D27" s="42">
        <f t="shared" si="2"/>
        <v>630.29999999999995</v>
      </c>
      <c r="E27" s="42">
        <f t="shared" si="2"/>
        <v>131.69999999999999</v>
      </c>
      <c r="F27" s="42">
        <f t="shared" si="2"/>
        <v>130.30000000000001</v>
      </c>
      <c r="G27" s="42">
        <f t="shared" si="2"/>
        <v>262</v>
      </c>
      <c r="H27" s="42">
        <f t="shared" si="2"/>
        <v>578.6</v>
      </c>
      <c r="I27" s="42">
        <f t="shared" si="2"/>
        <v>581.6</v>
      </c>
      <c r="J27" s="42">
        <f t="shared" si="2"/>
        <v>1160.2</v>
      </c>
      <c r="K27" s="42">
        <f t="shared" si="2"/>
        <v>535.6</v>
      </c>
      <c r="L27" s="42">
        <f t="shared" si="2"/>
        <v>527.79999999999995</v>
      </c>
      <c r="M27" s="42">
        <f t="shared" si="2"/>
        <v>1063.5</v>
      </c>
      <c r="N27" s="42">
        <f t="shared" si="2"/>
        <v>292.8</v>
      </c>
      <c r="O27" s="42">
        <f t="shared" si="2"/>
        <v>277.39999999999998</v>
      </c>
      <c r="P27" s="42">
        <f t="shared" si="2"/>
        <v>570.1</v>
      </c>
      <c r="Q27" s="42">
        <f t="shared" si="2"/>
        <v>203.2</v>
      </c>
      <c r="R27" s="42">
        <f t="shared" si="2"/>
        <v>202.3</v>
      </c>
      <c r="S27" s="42">
        <f t="shared" si="2"/>
        <v>405.6</v>
      </c>
      <c r="T27" s="42">
        <f t="shared" si="2"/>
        <v>55.1</v>
      </c>
      <c r="U27" s="42">
        <f t="shared" si="2"/>
        <v>56.2</v>
      </c>
      <c r="V27" s="42">
        <f t="shared" si="2"/>
        <v>111.4</v>
      </c>
      <c r="W27" s="42">
        <f t="shared" si="2"/>
        <v>179.6</v>
      </c>
      <c r="X27" s="42">
        <f t="shared" si="2"/>
        <v>177.6</v>
      </c>
      <c r="Y27" s="42">
        <f t="shared" si="2"/>
        <v>357.2</v>
      </c>
      <c r="Z27" s="42">
        <f t="shared" si="2"/>
        <v>270.7</v>
      </c>
      <c r="AA27" s="42">
        <f t="shared" si="2"/>
        <v>270.7</v>
      </c>
      <c r="AB27" s="42">
        <f t="shared" si="2"/>
        <v>541.4</v>
      </c>
      <c r="AC27" s="42">
        <f t="shared" si="2"/>
        <v>2566.6999999999998</v>
      </c>
      <c r="AD27" s="42">
        <f t="shared" si="2"/>
        <v>2535</v>
      </c>
      <c r="AE27" s="42">
        <f t="shared" si="2"/>
        <v>5101.7</v>
      </c>
    </row>
    <row r="28" spans="1:32" x14ac:dyDescent="0.3">
      <c r="A28" s="49" t="str">
        <f t="shared" si="3"/>
        <v>20-24</v>
      </c>
      <c r="B28" s="42">
        <f t="shared" si="4"/>
        <v>223.8</v>
      </c>
      <c r="C28" s="42">
        <f t="shared" si="2"/>
        <v>222.5</v>
      </c>
      <c r="D28" s="42">
        <f t="shared" si="2"/>
        <v>446.4</v>
      </c>
      <c r="E28" s="42">
        <f t="shared" si="2"/>
        <v>113.1</v>
      </c>
      <c r="F28" s="42">
        <f t="shared" si="2"/>
        <v>113.5</v>
      </c>
      <c r="G28" s="42">
        <f t="shared" si="2"/>
        <v>226.6</v>
      </c>
      <c r="H28" s="42">
        <f t="shared" si="2"/>
        <v>665.5</v>
      </c>
      <c r="I28" s="42">
        <f t="shared" si="2"/>
        <v>663.8</v>
      </c>
      <c r="J28" s="42">
        <f t="shared" si="2"/>
        <v>1329.3</v>
      </c>
      <c r="K28" s="42">
        <f t="shared" si="2"/>
        <v>472.2</v>
      </c>
      <c r="L28" s="42">
        <f t="shared" si="2"/>
        <v>469.9</v>
      </c>
      <c r="M28" s="42">
        <f t="shared" si="2"/>
        <v>942.2</v>
      </c>
      <c r="N28" s="42">
        <f t="shared" si="2"/>
        <v>214</v>
      </c>
      <c r="O28" s="42">
        <f t="shared" si="2"/>
        <v>203.7</v>
      </c>
      <c r="P28" s="42">
        <f t="shared" si="2"/>
        <v>417.7</v>
      </c>
      <c r="Q28" s="42">
        <f t="shared" si="2"/>
        <v>188.8</v>
      </c>
      <c r="R28" s="42">
        <f t="shared" si="2"/>
        <v>187.2</v>
      </c>
      <c r="S28" s="42">
        <f t="shared" si="2"/>
        <v>376</v>
      </c>
      <c r="T28" s="42">
        <f t="shared" si="2"/>
        <v>47.1</v>
      </c>
      <c r="U28" s="42">
        <f t="shared" si="2"/>
        <v>48.6</v>
      </c>
      <c r="V28" s="42">
        <f t="shared" si="2"/>
        <v>95.7</v>
      </c>
      <c r="W28" s="42">
        <f t="shared" si="2"/>
        <v>155.19999999999999</v>
      </c>
      <c r="X28" s="42">
        <f t="shared" si="2"/>
        <v>148.4</v>
      </c>
      <c r="Y28" s="42">
        <f t="shared" si="2"/>
        <v>303.60000000000002</v>
      </c>
      <c r="Z28" s="42">
        <f t="shared" si="2"/>
        <v>272</v>
      </c>
      <c r="AA28" s="42">
        <f t="shared" si="2"/>
        <v>269.5</v>
      </c>
      <c r="AB28" s="42">
        <f t="shared" si="2"/>
        <v>541.5</v>
      </c>
      <c r="AC28" s="42">
        <f t="shared" si="2"/>
        <v>2351.8000000000002</v>
      </c>
      <c r="AD28" s="42">
        <f t="shared" si="2"/>
        <v>2327.3000000000002</v>
      </c>
      <c r="AE28" s="42">
        <f t="shared" si="2"/>
        <v>4679</v>
      </c>
    </row>
    <row r="29" spans="1:32" x14ac:dyDescent="0.3">
      <c r="A29" s="49" t="str">
        <f t="shared" si="3"/>
        <v>25-29</v>
      </c>
      <c r="B29" s="42">
        <f t="shared" si="4"/>
        <v>228.1</v>
      </c>
      <c r="C29" s="42">
        <f t="shared" si="2"/>
        <v>224.3</v>
      </c>
      <c r="D29" s="42">
        <f t="shared" si="2"/>
        <v>452.4</v>
      </c>
      <c r="E29" s="42">
        <f t="shared" si="2"/>
        <v>116.7</v>
      </c>
      <c r="F29" s="42">
        <f t="shared" si="2"/>
        <v>116.1</v>
      </c>
      <c r="G29" s="42">
        <f t="shared" si="2"/>
        <v>232.8</v>
      </c>
      <c r="H29" s="42">
        <f t="shared" si="2"/>
        <v>810.4</v>
      </c>
      <c r="I29" s="42">
        <f t="shared" si="2"/>
        <v>820.9</v>
      </c>
      <c r="J29" s="42">
        <f t="shared" si="2"/>
        <v>1631.3</v>
      </c>
      <c r="K29" s="42">
        <f t="shared" si="2"/>
        <v>497.2</v>
      </c>
      <c r="L29" s="42">
        <f t="shared" si="2"/>
        <v>497.5</v>
      </c>
      <c r="M29" s="42">
        <f t="shared" si="2"/>
        <v>994.7</v>
      </c>
      <c r="N29" s="42">
        <f t="shared" si="2"/>
        <v>218.2</v>
      </c>
      <c r="O29" s="42">
        <f t="shared" si="2"/>
        <v>208</v>
      </c>
      <c r="P29" s="42">
        <f t="shared" si="2"/>
        <v>426.2</v>
      </c>
      <c r="Q29" s="42">
        <f t="shared" si="2"/>
        <v>212.5</v>
      </c>
      <c r="R29" s="42">
        <f t="shared" si="2"/>
        <v>199</v>
      </c>
      <c r="S29" s="42">
        <f t="shared" si="2"/>
        <v>411.5</v>
      </c>
      <c r="T29" s="42">
        <f t="shared" si="2"/>
        <v>51.9</v>
      </c>
      <c r="U29" s="42">
        <f t="shared" si="2"/>
        <v>50.1</v>
      </c>
      <c r="V29" s="42">
        <f t="shared" si="2"/>
        <v>102.1</v>
      </c>
      <c r="W29" s="42">
        <f t="shared" si="2"/>
        <v>177.5</v>
      </c>
      <c r="X29" s="42">
        <f t="shared" si="2"/>
        <v>156.69999999999999</v>
      </c>
      <c r="Y29" s="42">
        <f t="shared" si="2"/>
        <v>334.2</v>
      </c>
      <c r="Z29" s="42">
        <f t="shared" si="2"/>
        <v>313.8</v>
      </c>
      <c r="AA29" s="42">
        <f t="shared" si="2"/>
        <v>305.10000000000002</v>
      </c>
      <c r="AB29" s="42">
        <f t="shared" si="2"/>
        <v>618.9</v>
      </c>
      <c r="AC29" s="42">
        <f t="shared" si="2"/>
        <v>2626.3</v>
      </c>
      <c r="AD29" s="42">
        <f t="shared" si="2"/>
        <v>2577.8000000000002</v>
      </c>
      <c r="AE29" s="42">
        <f t="shared" si="2"/>
        <v>5204.1000000000004</v>
      </c>
    </row>
    <row r="30" spans="1:32" x14ac:dyDescent="0.3">
      <c r="A30" s="49" t="str">
        <f t="shared" si="3"/>
        <v>30-34</v>
      </c>
      <c r="B30" s="42">
        <f t="shared" si="4"/>
        <v>253.4</v>
      </c>
      <c r="C30" s="42">
        <f t="shared" si="2"/>
        <v>254.6</v>
      </c>
      <c r="D30" s="42">
        <f t="shared" si="2"/>
        <v>508</v>
      </c>
      <c r="E30" s="42">
        <f t="shared" si="2"/>
        <v>128.19999999999999</v>
      </c>
      <c r="F30" s="42">
        <f t="shared" si="2"/>
        <v>126.7</v>
      </c>
      <c r="G30" s="42">
        <f t="shared" si="2"/>
        <v>254.9</v>
      </c>
      <c r="H30" s="42">
        <f t="shared" si="2"/>
        <v>870.7</v>
      </c>
      <c r="I30" s="42">
        <f t="shared" si="2"/>
        <v>857.6</v>
      </c>
      <c r="J30" s="42">
        <f t="shared" si="2"/>
        <v>1728.3</v>
      </c>
      <c r="K30" s="42">
        <f t="shared" si="2"/>
        <v>508.1</v>
      </c>
      <c r="L30" s="42">
        <f t="shared" si="2"/>
        <v>514.1</v>
      </c>
      <c r="M30" s="42">
        <f t="shared" si="2"/>
        <v>1022.2</v>
      </c>
      <c r="N30" s="42">
        <f t="shared" si="2"/>
        <v>232.9</v>
      </c>
      <c r="O30" s="42">
        <f t="shared" si="2"/>
        <v>236.2</v>
      </c>
      <c r="P30" s="42">
        <f t="shared" si="2"/>
        <v>469.2</v>
      </c>
      <c r="Q30" s="42">
        <f t="shared" si="2"/>
        <v>233.2</v>
      </c>
      <c r="R30" s="42">
        <f t="shared" si="2"/>
        <v>213.1</v>
      </c>
      <c r="S30" s="42">
        <f t="shared" si="2"/>
        <v>446.3</v>
      </c>
      <c r="T30" s="42">
        <f t="shared" si="2"/>
        <v>59.8</v>
      </c>
      <c r="U30" s="42">
        <f t="shared" si="2"/>
        <v>54.6</v>
      </c>
      <c r="V30" s="42">
        <f t="shared" si="2"/>
        <v>114.5</v>
      </c>
      <c r="W30" s="42">
        <f t="shared" si="2"/>
        <v>203</v>
      </c>
      <c r="X30" s="42">
        <f t="shared" si="2"/>
        <v>175</v>
      </c>
      <c r="Y30" s="42">
        <f t="shared" si="2"/>
        <v>378</v>
      </c>
      <c r="Z30" s="42">
        <f t="shared" si="2"/>
        <v>344.6</v>
      </c>
      <c r="AA30" s="42">
        <f t="shared" si="2"/>
        <v>329.8</v>
      </c>
      <c r="AB30" s="42">
        <f t="shared" si="2"/>
        <v>674.4</v>
      </c>
      <c r="AC30" s="42">
        <f t="shared" si="2"/>
        <v>2834</v>
      </c>
      <c r="AD30" s="42">
        <f t="shared" si="2"/>
        <v>2761.8</v>
      </c>
      <c r="AE30" s="42">
        <f t="shared" si="2"/>
        <v>5595.8</v>
      </c>
    </row>
    <row r="31" spans="1:32" x14ac:dyDescent="0.3">
      <c r="A31" s="49" t="str">
        <f t="shared" si="3"/>
        <v>35-39</v>
      </c>
      <c r="B31" s="42">
        <f t="shared" si="4"/>
        <v>231.9</v>
      </c>
      <c r="C31" s="42">
        <f t="shared" si="2"/>
        <v>243.8</v>
      </c>
      <c r="D31" s="42">
        <f t="shared" si="2"/>
        <v>475.7</v>
      </c>
      <c r="E31" s="42">
        <f t="shared" si="2"/>
        <v>118.8</v>
      </c>
      <c r="F31" s="42">
        <f t="shared" si="2"/>
        <v>119.8</v>
      </c>
      <c r="G31" s="42">
        <f t="shared" si="2"/>
        <v>238.6</v>
      </c>
      <c r="H31" s="42">
        <f t="shared" si="2"/>
        <v>776.4</v>
      </c>
      <c r="I31" s="42">
        <f t="shared" si="2"/>
        <v>757</v>
      </c>
      <c r="J31" s="42">
        <f t="shared" si="2"/>
        <v>1533.3</v>
      </c>
      <c r="K31" s="42">
        <f t="shared" si="2"/>
        <v>445</v>
      </c>
      <c r="L31" s="42">
        <f t="shared" si="2"/>
        <v>471.9</v>
      </c>
      <c r="M31" s="42">
        <f t="shared" si="2"/>
        <v>916.9</v>
      </c>
      <c r="N31" s="42">
        <f t="shared" si="2"/>
        <v>216.1</v>
      </c>
      <c r="O31" s="42">
        <f t="shared" si="2"/>
        <v>222.7</v>
      </c>
      <c r="P31" s="42">
        <f t="shared" si="2"/>
        <v>438.7</v>
      </c>
      <c r="Q31" s="42">
        <f t="shared" si="2"/>
        <v>216.8</v>
      </c>
      <c r="R31" s="42">
        <f t="shared" si="2"/>
        <v>198.6</v>
      </c>
      <c r="S31" s="42">
        <f t="shared" si="2"/>
        <v>415.4</v>
      </c>
      <c r="T31" s="42">
        <f t="shared" si="2"/>
        <v>57.9</v>
      </c>
      <c r="U31" s="42">
        <f t="shared" si="2"/>
        <v>50.7</v>
      </c>
      <c r="V31" s="42">
        <f t="shared" si="2"/>
        <v>108.7</v>
      </c>
      <c r="W31" s="42">
        <f t="shared" si="2"/>
        <v>191.8</v>
      </c>
      <c r="X31" s="42">
        <f t="shared" si="2"/>
        <v>165.2</v>
      </c>
      <c r="Y31" s="42">
        <f t="shared" si="2"/>
        <v>357</v>
      </c>
      <c r="Z31" s="42">
        <f t="shared" si="2"/>
        <v>328.9</v>
      </c>
      <c r="AA31" s="42">
        <f t="shared" si="2"/>
        <v>316.8</v>
      </c>
      <c r="AB31" s="42">
        <f t="shared" si="2"/>
        <v>645.70000000000005</v>
      </c>
      <c r="AC31" s="42">
        <f t="shared" si="2"/>
        <v>2583.6999999999998</v>
      </c>
      <c r="AD31" s="42">
        <f t="shared" si="2"/>
        <v>2546.3000000000002</v>
      </c>
      <c r="AE31" s="42">
        <f t="shared" si="2"/>
        <v>5130</v>
      </c>
    </row>
    <row r="32" spans="1:32" x14ac:dyDescent="0.3">
      <c r="A32" s="49" t="str">
        <f t="shared" si="3"/>
        <v>40-44</v>
      </c>
      <c r="B32" s="42">
        <f t="shared" si="4"/>
        <v>178.3</v>
      </c>
      <c r="C32" s="42">
        <f t="shared" si="2"/>
        <v>198.1</v>
      </c>
      <c r="D32" s="42">
        <f t="shared" si="2"/>
        <v>376.4</v>
      </c>
      <c r="E32" s="42">
        <f t="shared" si="2"/>
        <v>91.1</v>
      </c>
      <c r="F32" s="42">
        <f t="shared" si="2"/>
        <v>98.5</v>
      </c>
      <c r="G32" s="42">
        <f t="shared" si="2"/>
        <v>189.6</v>
      </c>
      <c r="H32" s="42">
        <f t="shared" si="2"/>
        <v>607.70000000000005</v>
      </c>
      <c r="I32" s="42">
        <f t="shared" si="2"/>
        <v>590.4</v>
      </c>
      <c r="J32" s="42">
        <f t="shared" si="2"/>
        <v>1198.0999999999999</v>
      </c>
      <c r="K32" s="42">
        <f t="shared" si="2"/>
        <v>322.10000000000002</v>
      </c>
      <c r="L32" s="42">
        <f t="shared" si="2"/>
        <v>370.4</v>
      </c>
      <c r="M32" s="42">
        <f t="shared" si="2"/>
        <v>692.4</v>
      </c>
      <c r="N32" s="42">
        <f t="shared" si="2"/>
        <v>167.3</v>
      </c>
      <c r="O32" s="42">
        <f t="shared" si="2"/>
        <v>189.7</v>
      </c>
      <c r="P32" s="42">
        <f t="shared" si="2"/>
        <v>357</v>
      </c>
      <c r="Q32" s="42">
        <f t="shared" si="2"/>
        <v>162.1</v>
      </c>
      <c r="R32" s="42">
        <f t="shared" si="2"/>
        <v>159.5</v>
      </c>
      <c r="S32" s="42">
        <f t="shared" si="2"/>
        <v>321.60000000000002</v>
      </c>
      <c r="T32" s="42">
        <f t="shared" si="2"/>
        <v>45.5</v>
      </c>
      <c r="U32" s="42">
        <f t="shared" si="2"/>
        <v>40.6</v>
      </c>
      <c r="V32" s="42">
        <f t="shared" si="2"/>
        <v>86.1</v>
      </c>
      <c r="W32" s="42">
        <f t="shared" si="2"/>
        <v>154.1</v>
      </c>
      <c r="X32" s="42">
        <f t="shared" si="2"/>
        <v>135.5</v>
      </c>
      <c r="Y32" s="42">
        <f t="shared" si="2"/>
        <v>289.5</v>
      </c>
      <c r="Z32" s="42">
        <f t="shared" si="2"/>
        <v>262</v>
      </c>
      <c r="AA32" s="42">
        <f t="shared" si="2"/>
        <v>260.5</v>
      </c>
      <c r="AB32" s="42">
        <f t="shared" si="2"/>
        <v>522.5</v>
      </c>
      <c r="AC32" s="42">
        <f t="shared" si="2"/>
        <v>1990.1</v>
      </c>
      <c r="AD32" s="42">
        <f t="shared" si="2"/>
        <v>2043.2</v>
      </c>
      <c r="AE32" s="42">
        <f t="shared" si="2"/>
        <v>4033.3</v>
      </c>
    </row>
    <row r="33" spans="1:31" x14ac:dyDescent="0.3">
      <c r="A33" s="49" t="str">
        <f t="shared" si="3"/>
        <v>45-49</v>
      </c>
      <c r="B33" s="42">
        <f t="shared" si="4"/>
        <v>143.69999999999999</v>
      </c>
      <c r="C33" s="42">
        <f t="shared" si="2"/>
        <v>176.4</v>
      </c>
      <c r="D33" s="42">
        <f t="shared" si="2"/>
        <v>320</v>
      </c>
      <c r="E33" s="42">
        <f t="shared" si="2"/>
        <v>74.599999999999994</v>
      </c>
      <c r="F33" s="42">
        <f t="shared" si="2"/>
        <v>85</v>
      </c>
      <c r="G33" s="42">
        <f t="shared" si="2"/>
        <v>159.6</v>
      </c>
      <c r="H33" s="42">
        <f t="shared" si="2"/>
        <v>504.6</v>
      </c>
      <c r="I33" s="42">
        <f t="shared" si="2"/>
        <v>455.6</v>
      </c>
      <c r="J33" s="42">
        <f t="shared" si="2"/>
        <v>960.2</v>
      </c>
      <c r="K33" s="42">
        <f t="shared" si="2"/>
        <v>254.6</v>
      </c>
      <c r="L33" s="42">
        <f t="shared" ref="C33:AE41" si="5">ROUND(L12/1000,1)</f>
        <v>308.10000000000002</v>
      </c>
      <c r="M33" s="42">
        <f t="shared" si="5"/>
        <v>562.70000000000005</v>
      </c>
      <c r="N33" s="42">
        <f t="shared" si="5"/>
        <v>127.5</v>
      </c>
      <c r="O33" s="42">
        <f t="shared" si="5"/>
        <v>168.1</v>
      </c>
      <c r="P33" s="42">
        <f t="shared" si="5"/>
        <v>295.60000000000002</v>
      </c>
      <c r="Q33" s="42">
        <f t="shared" si="5"/>
        <v>121.8</v>
      </c>
      <c r="R33" s="42">
        <f t="shared" si="5"/>
        <v>134.5</v>
      </c>
      <c r="S33" s="42">
        <f t="shared" si="5"/>
        <v>256.3</v>
      </c>
      <c r="T33" s="42">
        <f t="shared" si="5"/>
        <v>36.1</v>
      </c>
      <c r="U33" s="42">
        <f t="shared" si="5"/>
        <v>34.700000000000003</v>
      </c>
      <c r="V33" s="42">
        <f t="shared" si="5"/>
        <v>70.8</v>
      </c>
      <c r="W33" s="42">
        <f t="shared" si="5"/>
        <v>122.8</v>
      </c>
      <c r="X33" s="42">
        <f t="shared" si="5"/>
        <v>115.3</v>
      </c>
      <c r="Y33" s="42">
        <f>ROUND(Y12/1000,1)</f>
        <v>238.1</v>
      </c>
      <c r="Z33" s="42">
        <f t="shared" si="5"/>
        <v>222</v>
      </c>
      <c r="AA33" s="42">
        <f t="shared" si="5"/>
        <v>221.4</v>
      </c>
      <c r="AB33" s="42">
        <f t="shared" si="5"/>
        <v>443.4</v>
      </c>
      <c r="AC33" s="42">
        <f t="shared" si="5"/>
        <v>1607.6</v>
      </c>
      <c r="AD33" s="42">
        <f t="shared" si="5"/>
        <v>1699.2</v>
      </c>
      <c r="AE33" s="42">
        <f t="shared" si="5"/>
        <v>3306.8</v>
      </c>
    </row>
    <row r="34" spans="1:31" x14ac:dyDescent="0.3">
      <c r="A34" s="49" t="str">
        <f t="shared" si="3"/>
        <v>50-54</v>
      </c>
      <c r="B34" s="42">
        <f t="shared" si="4"/>
        <v>113.8</v>
      </c>
      <c r="C34" s="42">
        <f t="shared" si="5"/>
        <v>157.9</v>
      </c>
      <c r="D34" s="42">
        <f t="shared" si="5"/>
        <v>271.7</v>
      </c>
      <c r="E34" s="42">
        <f t="shared" si="5"/>
        <v>61.6</v>
      </c>
      <c r="F34" s="42">
        <f t="shared" si="5"/>
        <v>73.599999999999994</v>
      </c>
      <c r="G34" s="42">
        <f t="shared" si="5"/>
        <v>135.19999999999999</v>
      </c>
      <c r="H34" s="42">
        <f t="shared" si="5"/>
        <v>393.6</v>
      </c>
      <c r="I34" s="42">
        <f t="shared" si="5"/>
        <v>366</v>
      </c>
      <c r="J34" s="42">
        <f t="shared" si="5"/>
        <v>759.6</v>
      </c>
      <c r="K34" s="42">
        <f t="shared" si="5"/>
        <v>189.4</v>
      </c>
      <c r="L34" s="42">
        <f t="shared" si="5"/>
        <v>250.4</v>
      </c>
      <c r="M34" s="42">
        <f t="shared" si="5"/>
        <v>439.9</v>
      </c>
      <c r="N34" s="42">
        <f t="shared" si="5"/>
        <v>97.4</v>
      </c>
      <c r="O34" s="42">
        <f t="shared" si="5"/>
        <v>136.5</v>
      </c>
      <c r="P34" s="42">
        <f t="shared" si="5"/>
        <v>233.9</v>
      </c>
      <c r="Q34" s="42">
        <f t="shared" si="5"/>
        <v>91.7</v>
      </c>
      <c r="R34" s="42">
        <f t="shared" si="5"/>
        <v>110.2</v>
      </c>
      <c r="S34" s="42">
        <f t="shared" si="5"/>
        <v>201.9</v>
      </c>
      <c r="T34" s="42">
        <f t="shared" si="5"/>
        <v>29</v>
      </c>
      <c r="U34" s="42">
        <f t="shared" si="5"/>
        <v>30.5</v>
      </c>
      <c r="V34" s="42">
        <f t="shared" si="5"/>
        <v>59.5</v>
      </c>
      <c r="W34" s="42">
        <f t="shared" si="5"/>
        <v>98.4</v>
      </c>
      <c r="X34" s="42">
        <f t="shared" si="5"/>
        <v>95.1</v>
      </c>
      <c r="Y34" s="42">
        <f t="shared" si="5"/>
        <v>193.4</v>
      </c>
      <c r="Z34" s="42">
        <f t="shared" si="5"/>
        <v>187.8</v>
      </c>
      <c r="AA34" s="42">
        <f t="shared" si="5"/>
        <v>199.3</v>
      </c>
      <c r="AB34" s="42">
        <f t="shared" si="5"/>
        <v>387.1</v>
      </c>
      <c r="AC34" s="42">
        <f t="shared" si="5"/>
        <v>1262.7</v>
      </c>
      <c r="AD34" s="42">
        <f t="shared" si="5"/>
        <v>1419.5</v>
      </c>
      <c r="AE34" s="42">
        <f t="shared" si="5"/>
        <v>2682.2</v>
      </c>
    </row>
    <row r="35" spans="1:31" x14ac:dyDescent="0.3">
      <c r="A35" s="49" t="str">
        <f t="shared" si="3"/>
        <v>55-59</v>
      </c>
      <c r="B35" s="42">
        <f t="shared" si="4"/>
        <v>93</v>
      </c>
      <c r="C35" s="42">
        <f t="shared" si="5"/>
        <v>150.69999999999999</v>
      </c>
      <c r="D35" s="42">
        <f t="shared" si="5"/>
        <v>243.7</v>
      </c>
      <c r="E35" s="42">
        <f t="shared" si="5"/>
        <v>50.3</v>
      </c>
      <c r="F35" s="42">
        <f t="shared" si="5"/>
        <v>65</v>
      </c>
      <c r="G35" s="42">
        <f t="shared" si="5"/>
        <v>115.3</v>
      </c>
      <c r="H35" s="42">
        <f t="shared" si="5"/>
        <v>306.39999999999998</v>
      </c>
      <c r="I35" s="42">
        <f t="shared" si="5"/>
        <v>314.39999999999998</v>
      </c>
      <c r="J35" s="42">
        <f t="shared" si="5"/>
        <v>620.79999999999995</v>
      </c>
      <c r="K35" s="42">
        <f t="shared" si="5"/>
        <v>148.6</v>
      </c>
      <c r="L35" s="42">
        <f t="shared" si="5"/>
        <v>227.6</v>
      </c>
      <c r="M35" s="42">
        <f t="shared" si="5"/>
        <v>376.2</v>
      </c>
      <c r="N35" s="42">
        <f t="shared" si="5"/>
        <v>74.5</v>
      </c>
      <c r="O35" s="42">
        <f t="shared" si="5"/>
        <v>123.8</v>
      </c>
      <c r="P35" s="42">
        <f t="shared" si="5"/>
        <v>198.3</v>
      </c>
      <c r="Q35" s="42">
        <f t="shared" si="5"/>
        <v>72.2</v>
      </c>
      <c r="R35" s="42">
        <f t="shared" si="5"/>
        <v>94.7</v>
      </c>
      <c r="S35" s="42">
        <f t="shared" si="5"/>
        <v>166.9</v>
      </c>
      <c r="T35" s="42">
        <f t="shared" si="5"/>
        <v>22.3</v>
      </c>
      <c r="U35" s="42">
        <f t="shared" si="5"/>
        <v>26.8</v>
      </c>
      <c r="V35" s="42">
        <f t="shared" si="5"/>
        <v>49.1</v>
      </c>
      <c r="W35" s="42">
        <f t="shared" si="5"/>
        <v>80.8</v>
      </c>
      <c r="X35" s="42">
        <f t="shared" si="5"/>
        <v>80.900000000000006</v>
      </c>
      <c r="Y35" s="42">
        <f t="shared" si="5"/>
        <v>161.69999999999999</v>
      </c>
      <c r="Z35" s="42">
        <f t="shared" si="5"/>
        <v>151</v>
      </c>
      <c r="AA35" s="42">
        <f t="shared" si="5"/>
        <v>177.1</v>
      </c>
      <c r="AB35" s="42">
        <f t="shared" si="5"/>
        <v>328.1</v>
      </c>
      <c r="AC35" s="42">
        <f t="shared" si="5"/>
        <v>999</v>
      </c>
      <c r="AD35" s="42">
        <f t="shared" si="5"/>
        <v>1261.0999999999999</v>
      </c>
      <c r="AE35" s="42">
        <f t="shared" si="5"/>
        <v>2260.1</v>
      </c>
    </row>
    <row r="36" spans="1:31" x14ac:dyDescent="0.3">
      <c r="A36" s="49" t="str">
        <f t="shared" si="3"/>
        <v>60-64</v>
      </c>
      <c r="B36" s="42">
        <f t="shared" si="4"/>
        <v>78.599999999999994</v>
      </c>
      <c r="C36" s="42">
        <f t="shared" si="5"/>
        <v>141.9</v>
      </c>
      <c r="D36" s="42">
        <f t="shared" si="5"/>
        <v>220.5</v>
      </c>
      <c r="E36" s="42">
        <f t="shared" si="5"/>
        <v>40.1</v>
      </c>
      <c r="F36" s="42">
        <f t="shared" si="5"/>
        <v>54.2</v>
      </c>
      <c r="G36" s="42">
        <f t="shared" si="5"/>
        <v>94.3</v>
      </c>
      <c r="H36" s="42">
        <f t="shared" si="5"/>
        <v>237.9</v>
      </c>
      <c r="I36" s="42">
        <f t="shared" si="5"/>
        <v>263.10000000000002</v>
      </c>
      <c r="J36" s="42">
        <f t="shared" si="5"/>
        <v>500.9</v>
      </c>
      <c r="K36" s="42">
        <f t="shared" si="5"/>
        <v>115.1</v>
      </c>
      <c r="L36" s="42">
        <f t="shared" si="5"/>
        <v>193.4</v>
      </c>
      <c r="M36" s="42">
        <f t="shared" si="5"/>
        <v>308.39999999999998</v>
      </c>
      <c r="N36" s="42">
        <f t="shared" si="5"/>
        <v>55.7</v>
      </c>
      <c r="O36" s="42">
        <f t="shared" si="5"/>
        <v>103.8</v>
      </c>
      <c r="P36" s="42">
        <f t="shared" si="5"/>
        <v>159.5</v>
      </c>
      <c r="Q36" s="42">
        <f t="shared" si="5"/>
        <v>54</v>
      </c>
      <c r="R36" s="42">
        <f t="shared" si="5"/>
        <v>73.5</v>
      </c>
      <c r="S36" s="42">
        <f t="shared" si="5"/>
        <v>127.5</v>
      </c>
      <c r="T36" s="42">
        <f t="shared" si="5"/>
        <v>17.5</v>
      </c>
      <c r="U36" s="42">
        <f t="shared" si="5"/>
        <v>23</v>
      </c>
      <c r="V36" s="42">
        <f t="shared" si="5"/>
        <v>40.6</v>
      </c>
      <c r="W36" s="42">
        <f t="shared" si="5"/>
        <v>64.099999999999994</v>
      </c>
      <c r="X36" s="42">
        <f t="shared" si="5"/>
        <v>66.599999999999994</v>
      </c>
      <c r="Y36" s="42">
        <f t="shared" si="5"/>
        <v>130.69999999999999</v>
      </c>
      <c r="Z36" s="42">
        <f t="shared" si="5"/>
        <v>115</v>
      </c>
      <c r="AA36" s="42">
        <f t="shared" si="5"/>
        <v>148.69999999999999</v>
      </c>
      <c r="AB36" s="42">
        <f t="shared" si="5"/>
        <v>263.7</v>
      </c>
      <c r="AC36" s="42">
        <f t="shared" si="5"/>
        <v>777.9</v>
      </c>
      <c r="AD36" s="42">
        <f t="shared" si="5"/>
        <v>1068.2</v>
      </c>
      <c r="AE36" s="42">
        <f t="shared" si="5"/>
        <v>1846.1</v>
      </c>
    </row>
    <row r="37" spans="1:31" x14ac:dyDescent="0.3">
      <c r="A37" s="49" t="str">
        <f t="shared" si="3"/>
        <v>65-69</v>
      </c>
      <c r="B37" s="42">
        <f t="shared" si="4"/>
        <v>62.9</v>
      </c>
      <c r="C37" s="42">
        <f t="shared" si="5"/>
        <v>118.1</v>
      </c>
      <c r="D37" s="42">
        <f t="shared" si="5"/>
        <v>181</v>
      </c>
      <c r="E37" s="42">
        <f t="shared" si="5"/>
        <v>30.8</v>
      </c>
      <c r="F37" s="42">
        <f t="shared" si="5"/>
        <v>45.3</v>
      </c>
      <c r="G37" s="42">
        <f t="shared" si="5"/>
        <v>76</v>
      </c>
      <c r="H37" s="42">
        <f t="shared" si="5"/>
        <v>173</v>
      </c>
      <c r="I37" s="42">
        <f t="shared" si="5"/>
        <v>205.6</v>
      </c>
      <c r="J37" s="42">
        <f t="shared" si="5"/>
        <v>378.6</v>
      </c>
      <c r="K37" s="42">
        <f t="shared" si="5"/>
        <v>87.4</v>
      </c>
      <c r="L37" s="42">
        <f t="shared" si="5"/>
        <v>154.69999999999999</v>
      </c>
      <c r="M37" s="42">
        <f t="shared" si="5"/>
        <v>242.1</v>
      </c>
      <c r="N37" s="42">
        <f t="shared" si="5"/>
        <v>42.3</v>
      </c>
      <c r="O37" s="42">
        <f t="shared" si="5"/>
        <v>88.8</v>
      </c>
      <c r="P37" s="42">
        <f t="shared" si="5"/>
        <v>131.1</v>
      </c>
      <c r="Q37" s="42">
        <f t="shared" si="5"/>
        <v>40.4</v>
      </c>
      <c r="R37" s="42">
        <f t="shared" si="5"/>
        <v>59.2</v>
      </c>
      <c r="S37" s="42">
        <f t="shared" si="5"/>
        <v>99.6</v>
      </c>
      <c r="T37" s="42">
        <f t="shared" si="5"/>
        <v>13.6</v>
      </c>
      <c r="U37" s="42">
        <f t="shared" si="5"/>
        <v>19.7</v>
      </c>
      <c r="V37" s="42">
        <f t="shared" si="5"/>
        <v>33.299999999999997</v>
      </c>
      <c r="W37" s="42">
        <f t="shared" si="5"/>
        <v>44.1</v>
      </c>
      <c r="X37" s="42">
        <f t="shared" si="5"/>
        <v>53.3</v>
      </c>
      <c r="Y37" s="42">
        <f t="shared" si="5"/>
        <v>97.3</v>
      </c>
      <c r="Z37" s="42">
        <f t="shared" si="5"/>
        <v>84.3</v>
      </c>
      <c r="AA37" s="42">
        <f t="shared" si="5"/>
        <v>113.7</v>
      </c>
      <c r="AB37" s="42">
        <f t="shared" si="5"/>
        <v>198</v>
      </c>
      <c r="AC37" s="42">
        <f t="shared" si="5"/>
        <v>578.70000000000005</v>
      </c>
      <c r="AD37" s="42">
        <f t="shared" si="5"/>
        <v>858.3</v>
      </c>
      <c r="AE37" s="42">
        <f t="shared" si="5"/>
        <v>1437</v>
      </c>
    </row>
    <row r="38" spans="1:31" x14ac:dyDescent="0.3">
      <c r="A38" s="49" t="str">
        <f t="shared" si="3"/>
        <v>70-74</v>
      </c>
      <c r="B38" s="42">
        <f t="shared" si="4"/>
        <v>46.4</v>
      </c>
      <c r="C38" s="42">
        <f t="shared" si="5"/>
        <v>90.3</v>
      </c>
      <c r="D38" s="42">
        <f t="shared" si="5"/>
        <v>136.6</v>
      </c>
      <c r="E38" s="42">
        <f t="shared" si="5"/>
        <v>20.9</v>
      </c>
      <c r="F38" s="42">
        <f t="shared" si="5"/>
        <v>34.299999999999997</v>
      </c>
      <c r="G38" s="42">
        <f t="shared" si="5"/>
        <v>55.2</v>
      </c>
      <c r="H38" s="42">
        <f t="shared" si="5"/>
        <v>116</v>
      </c>
      <c r="I38" s="42">
        <f t="shared" si="5"/>
        <v>147.30000000000001</v>
      </c>
      <c r="J38" s="42">
        <f t="shared" si="5"/>
        <v>263.39999999999998</v>
      </c>
      <c r="K38" s="42">
        <f t="shared" si="5"/>
        <v>62.9</v>
      </c>
      <c r="L38" s="42">
        <f t="shared" si="5"/>
        <v>121.7</v>
      </c>
      <c r="M38" s="42">
        <f t="shared" si="5"/>
        <v>184.6</v>
      </c>
      <c r="N38" s="42">
        <f t="shared" si="5"/>
        <v>30</v>
      </c>
      <c r="O38" s="42">
        <f t="shared" si="5"/>
        <v>68.900000000000006</v>
      </c>
      <c r="P38" s="42">
        <f t="shared" si="5"/>
        <v>98.9</v>
      </c>
      <c r="Q38" s="42">
        <f t="shared" si="5"/>
        <v>27.2</v>
      </c>
      <c r="R38" s="42">
        <f t="shared" si="5"/>
        <v>43.1</v>
      </c>
      <c r="S38" s="42">
        <f t="shared" si="5"/>
        <v>70.3</v>
      </c>
      <c r="T38" s="42">
        <f t="shared" si="5"/>
        <v>9.4</v>
      </c>
      <c r="U38" s="42">
        <f t="shared" si="5"/>
        <v>15.3</v>
      </c>
      <c r="V38" s="42">
        <f t="shared" si="5"/>
        <v>24.7</v>
      </c>
      <c r="W38" s="42">
        <f t="shared" si="5"/>
        <v>27.5</v>
      </c>
      <c r="X38" s="42">
        <f t="shared" si="5"/>
        <v>39</v>
      </c>
      <c r="Y38" s="42">
        <f t="shared" si="5"/>
        <v>66.599999999999994</v>
      </c>
      <c r="Z38" s="42">
        <f t="shared" si="5"/>
        <v>59.5</v>
      </c>
      <c r="AA38" s="42">
        <f t="shared" si="5"/>
        <v>84.5</v>
      </c>
      <c r="AB38" s="42">
        <f t="shared" si="5"/>
        <v>144</v>
      </c>
      <c r="AC38" s="42">
        <f t="shared" si="5"/>
        <v>399.9</v>
      </c>
      <c r="AD38" s="42">
        <f t="shared" si="5"/>
        <v>644.5</v>
      </c>
      <c r="AE38" s="42">
        <f t="shared" si="5"/>
        <v>1044.3</v>
      </c>
    </row>
    <row r="39" spans="1:31" x14ac:dyDescent="0.3">
      <c r="A39" s="49" t="str">
        <f t="shared" si="3"/>
        <v>70-79</v>
      </c>
      <c r="B39" s="42">
        <f t="shared" si="4"/>
        <v>31.7</v>
      </c>
      <c r="C39" s="42">
        <f t="shared" si="5"/>
        <v>65.7</v>
      </c>
      <c r="D39" s="42">
        <f t="shared" si="5"/>
        <v>97.4</v>
      </c>
      <c r="E39" s="42">
        <f t="shared" si="5"/>
        <v>12.2</v>
      </c>
      <c r="F39" s="42">
        <f t="shared" si="5"/>
        <v>22</v>
      </c>
      <c r="G39" s="42">
        <f t="shared" si="5"/>
        <v>34.1</v>
      </c>
      <c r="H39" s="42">
        <f t="shared" si="5"/>
        <v>64.400000000000006</v>
      </c>
      <c r="I39" s="42">
        <f t="shared" si="5"/>
        <v>91.3</v>
      </c>
      <c r="J39" s="42">
        <f t="shared" si="5"/>
        <v>155.69999999999999</v>
      </c>
      <c r="K39" s="42">
        <f t="shared" si="5"/>
        <v>36.6</v>
      </c>
      <c r="L39" s="42">
        <f t="shared" si="5"/>
        <v>78.900000000000006</v>
      </c>
      <c r="M39" s="42">
        <f t="shared" si="5"/>
        <v>115.5</v>
      </c>
      <c r="N39" s="42">
        <f t="shared" si="5"/>
        <v>17.2</v>
      </c>
      <c r="O39" s="42">
        <f t="shared" si="5"/>
        <v>45.5</v>
      </c>
      <c r="P39" s="42">
        <f t="shared" si="5"/>
        <v>62.8</v>
      </c>
      <c r="Q39" s="42">
        <f t="shared" si="5"/>
        <v>15.2</v>
      </c>
      <c r="R39" s="42">
        <f t="shared" si="5"/>
        <v>27</v>
      </c>
      <c r="S39" s="42">
        <f t="shared" si="5"/>
        <v>42.2</v>
      </c>
      <c r="T39" s="42">
        <f t="shared" si="5"/>
        <v>5.8</v>
      </c>
      <c r="U39" s="42">
        <f t="shared" si="5"/>
        <v>10.9</v>
      </c>
      <c r="V39" s="42">
        <f t="shared" si="5"/>
        <v>16.7</v>
      </c>
      <c r="W39" s="42">
        <f t="shared" si="5"/>
        <v>16.2</v>
      </c>
      <c r="X39" s="42">
        <f t="shared" si="5"/>
        <v>27.8</v>
      </c>
      <c r="Y39" s="42">
        <f t="shared" si="5"/>
        <v>43.9</v>
      </c>
      <c r="Z39" s="42">
        <f t="shared" si="5"/>
        <v>37.1</v>
      </c>
      <c r="AA39" s="42">
        <f t="shared" si="5"/>
        <v>57.1</v>
      </c>
      <c r="AB39" s="42">
        <f t="shared" si="5"/>
        <v>94.2</v>
      </c>
      <c r="AC39" s="42">
        <f t="shared" si="5"/>
        <v>236.4</v>
      </c>
      <c r="AD39" s="42">
        <f t="shared" si="5"/>
        <v>426.1</v>
      </c>
      <c r="AE39" s="42">
        <f t="shared" si="5"/>
        <v>662.5</v>
      </c>
    </row>
    <row r="40" spans="1:31" x14ac:dyDescent="0.3">
      <c r="A40" s="49" t="str">
        <f t="shared" si="3"/>
        <v>80+</v>
      </c>
      <c r="B40" s="42">
        <f t="shared" si="4"/>
        <v>45.8</v>
      </c>
      <c r="C40" s="42">
        <f t="shared" si="5"/>
        <v>89.9</v>
      </c>
      <c r="D40" s="42">
        <f t="shared" si="5"/>
        <v>135.69999999999999</v>
      </c>
      <c r="E40" s="42">
        <f t="shared" si="5"/>
        <v>9</v>
      </c>
      <c r="F40" s="42">
        <f t="shared" si="5"/>
        <v>18.600000000000001</v>
      </c>
      <c r="G40" s="42">
        <f t="shared" si="5"/>
        <v>27.6</v>
      </c>
      <c r="H40" s="42">
        <f t="shared" si="5"/>
        <v>33.9</v>
      </c>
      <c r="I40" s="42">
        <f t="shared" si="5"/>
        <v>58.9</v>
      </c>
      <c r="J40" s="42">
        <f t="shared" si="5"/>
        <v>92.8</v>
      </c>
      <c r="K40" s="42">
        <f t="shared" si="5"/>
        <v>28.6</v>
      </c>
      <c r="L40" s="42">
        <f t="shared" si="5"/>
        <v>60.2</v>
      </c>
      <c r="M40" s="42">
        <f t="shared" si="5"/>
        <v>88.9</v>
      </c>
      <c r="N40" s="42">
        <f t="shared" si="5"/>
        <v>19.100000000000001</v>
      </c>
      <c r="O40" s="42">
        <f t="shared" si="5"/>
        <v>64.2</v>
      </c>
      <c r="P40" s="42">
        <f t="shared" si="5"/>
        <v>83.3</v>
      </c>
      <c r="Q40" s="42">
        <f t="shared" si="5"/>
        <v>15</v>
      </c>
      <c r="R40" s="42">
        <f t="shared" si="5"/>
        <v>34.4</v>
      </c>
      <c r="S40" s="42">
        <f t="shared" si="5"/>
        <v>49.4</v>
      </c>
      <c r="T40" s="42">
        <f t="shared" si="5"/>
        <v>4.9000000000000004</v>
      </c>
      <c r="U40" s="42">
        <f t="shared" si="5"/>
        <v>11.7</v>
      </c>
      <c r="V40" s="42">
        <f t="shared" si="5"/>
        <v>16.600000000000001</v>
      </c>
      <c r="W40" s="42">
        <f t="shared" si="5"/>
        <v>10.8</v>
      </c>
      <c r="X40" s="42">
        <f t="shared" si="5"/>
        <v>29.6</v>
      </c>
      <c r="Y40" s="42">
        <f t="shared" si="5"/>
        <v>40.4</v>
      </c>
      <c r="Z40" s="42">
        <f t="shared" si="5"/>
        <v>30.2</v>
      </c>
      <c r="AA40" s="42">
        <f t="shared" si="5"/>
        <v>44.4</v>
      </c>
      <c r="AB40" s="42">
        <f t="shared" si="5"/>
        <v>74.599999999999994</v>
      </c>
      <c r="AC40" s="42">
        <f t="shared" si="5"/>
        <v>197.3</v>
      </c>
      <c r="AD40" s="42">
        <f t="shared" si="5"/>
        <v>412</v>
      </c>
      <c r="AE40" s="42">
        <f t="shared" si="5"/>
        <v>609.29999999999995</v>
      </c>
    </row>
    <row r="41" spans="1:31" x14ac:dyDescent="0.3">
      <c r="B41" s="42">
        <f t="shared" si="4"/>
        <v>3155.8</v>
      </c>
      <c r="C41" s="42">
        <f t="shared" si="5"/>
        <v>3520.9</v>
      </c>
      <c r="D41" s="42">
        <f t="shared" si="5"/>
        <v>6676.7</v>
      </c>
      <c r="E41" s="42">
        <f t="shared" si="5"/>
        <v>1413.7</v>
      </c>
      <c r="F41" s="42">
        <f t="shared" si="5"/>
        <v>1507.9</v>
      </c>
      <c r="G41" s="42">
        <f t="shared" si="5"/>
        <v>2921.6</v>
      </c>
      <c r="H41" s="42">
        <f t="shared" si="5"/>
        <v>8051.2</v>
      </c>
      <c r="I41" s="42">
        <f t="shared" si="5"/>
        <v>8047.3</v>
      </c>
      <c r="J41" s="42">
        <f t="shared" si="5"/>
        <v>16098.6</v>
      </c>
      <c r="K41" s="42">
        <f t="shared" si="5"/>
        <v>5521.7</v>
      </c>
      <c r="L41" s="42">
        <f t="shared" si="5"/>
        <v>6016.6</v>
      </c>
      <c r="M41" s="42">
        <f t="shared" si="5"/>
        <v>11538.3</v>
      </c>
      <c r="N41" s="42">
        <f t="shared" si="5"/>
        <v>2822.6</v>
      </c>
      <c r="O41" s="42">
        <f t="shared" si="5"/>
        <v>3118.8</v>
      </c>
      <c r="P41" s="42">
        <f t="shared" si="5"/>
        <v>5941.4</v>
      </c>
      <c r="Q41" s="42">
        <f t="shared" si="5"/>
        <v>2323.9</v>
      </c>
      <c r="R41" s="42">
        <f t="shared" si="5"/>
        <v>2396.6</v>
      </c>
      <c r="S41" s="42">
        <f t="shared" si="5"/>
        <v>4720.5</v>
      </c>
      <c r="T41" s="42">
        <f t="shared" si="5"/>
        <v>647.70000000000005</v>
      </c>
      <c r="U41" s="42">
        <f t="shared" si="5"/>
        <v>661.1</v>
      </c>
      <c r="V41" s="42">
        <f t="shared" si="5"/>
        <v>1308.7</v>
      </c>
      <c r="W41" s="42">
        <f t="shared" si="5"/>
        <v>2129</v>
      </c>
      <c r="X41" s="42">
        <f t="shared" si="5"/>
        <v>2058</v>
      </c>
      <c r="Y41" s="42">
        <f t="shared" si="5"/>
        <v>4187</v>
      </c>
      <c r="Z41" s="42">
        <f t="shared" si="5"/>
        <v>3559.3</v>
      </c>
      <c r="AA41" s="42">
        <f t="shared" si="5"/>
        <v>3652.8</v>
      </c>
      <c r="AB41" s="42">
        <f t="shared" si="5"/>
        <v>7212.1</v>
      </c>
      <c r="AC41" s="42">
        <f t="shared" si="5"/>
        <v>29624.9</v>
      </c>
      <c r="AD41" s="42">
        <f t="shared" si="5"/>
        <v>30980.1</v>
      </c>
      <c r="AE41" s="42">
        <f t="shared" si="5"/>
        <v>60605</v>
      </c>
    </row>
    <row r="42" spans="1:31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workbookViewId="0">
      <selection activeCell="P13" sqref="P13"/>
    </sheetView>
  </sheetViews>
  <sheetFormatPr defaultRowHeight="14.4" x14ac:dyDescent="0.3"/>
  <sheetData>
    <row r="1" spans="2:12" x14ac:dyDescent="0.3">
      <c r="C1" s="120" t="s">
        <v>64</v>
      </c>
      <c r="D1" s="120"/>
      <c r="E1" s="120"/>
      <c r="F1" s="120"/>
      <c r="G1" s="120"/>
      <c r="H1" s="120"/>
      <c r="I1" s="120"/>
      <c r="J1" s="120"/>
      <c r="K1" s="120"/>
    </row>
    <row r="2" spans="2:12" x14ac:dyDescent="0.3">
      <c r="C2" t="s">
        <v>41</v>
      </c>
      <c r="D2" t="s">
        <v>42</v>
      </c>
      <c r="E2" t="s">
        <v>58</v>
      </c>
      <c r="F2" t="s">
        <v>43</v>
      </c>
      <c r="G2" t="s">
        <v>67</v>
      </c>
      <c r="H2" t="s">
        <v>45</v>
      </c>
      <c r="I2" t="s">
        <v>46</v>
      </c>
      <c r="J2" t="s">
        <v>47</v>
      </c>
      <c r="K2" t="s">
        <v>48</v>
      </c>
    </row>
    <row r="3" spans="2:12" x14ac:dyDescent="0.3">
      <c r="B3" t="s">
        <v>61</v>
      </c>
      <c r="C3" s="6">
        <v>3.1391923499627348</v>
      </c>
      <c r="D3" s="6">
        <v>2.691121789064324</v>
      </c>
      <c r="E3" s="6">
        <v>2.2002678639107631</v>
      </c>
      <c r="F3" s="6">
        <v>2.9717199256419424</v>
      </c>
      <c r="G3" s="6">
        <v>3.2339111143223449</v>
      </c>
      <c r="H3" s="6">
        <v>2.7891826286523056</v>
      </c>
      <c r="I3" s="6">
        <v>3.0273399767220499</v>
      </c>
      <c r="J3" s="6">
        <v>3.0750596666171566</v>
      </c>
      <c r="K3" s="6">
        <v>2.3051585170090019</v>
      </c>
    </row>
    <row r="4" spans="2:12" x14ac:dyDescent="0.3">
      <c r="B4" t="s">
        <v>62</v>
      </c>
      <c r="C4" s="6">
        <v>3.2189187016452219</v>
      </c>
      <c r="D4" s="6">
        <v>2.8354183561684758</v>
      </c>
      <c r="E4" s="6">
        <v>2.3602478198881331</v>
      </c>
      <c r="F4" s="6">
        <v>2.9817176827890082</v>
      </c>
      <c r="G4" s="6">
        <v>3.3716335331107548</v>
      </c>
      <c r="H4" s="6">
        <v>2.8845705916187558</v>
      </c>
      <c r="I4" s="6">
        <v>3.0762947645876699</v>
      </c>
      <c r="J4" s="6">
        <v>3.1952141020910805</v>
      </c>
      <c r="K4" s="6">
        <v>2.4236749891931826</v>
      </c>
    </row>
    <row r="5" spans="2:12" x14ac:dyDescent="0.3">
      <c r="B5" t="s">
        <v>63</v>
      </c>
      <c r="C5" s="6">
        <v>2.969084719836228</v>
      </c>
      <c r="D5" s="6">
        <v>2.4808963413491942</v>
      </c>
      <c r="E5" s="6">
        <v>2.1042375857429216</v>
      </c>
      <c r="F5" s="6">
        <v>2.7052038161427285</v>
      </c>
      <c r="G5" s="6">
        <v>3.1591465881368972</v>
      </c>
      <c r="H5" s="6">
        <v>2.414698748327277</v>
      </c>
      <c r="I5" s="6">
        <v>2.8322671330153075</v>
      </c>
      <c r="J5" s="6">
        <v>2.7766583137365872</v>
      </c>
      <c r="K5" s="6">
        <v>2.1557372554461143</v>
      </c>
    </row>
    <row r="6" spans="2:12" x14ac:dyDescent="0.3">
      <c r="B6" t="s">
        <v>72</v>
      </c>
      <c r="C6" s="6">
        <v>2.9137763766220393</v>
      </c>
      <c r="D6" s="6">
        <v>2.3329815478550122</v>
      </c>
      <c r="E6" s="6">
        <v>1.8871623940627826</v>
      </c>
      <c r="F6" s="6">
        <v>2.5931654981048888</v>
      </c>
      <c r="G6" s="6">
        <v>3.0918667655809289</v>
      </c>
      <c r="H6" s="6">
        <v>2.2920133013266182</v>
      </c>
      <c r="I6" s="6">
        <v>2.665286996690007</v>
      </c>
      <c r="J6" s="6">
        <v>2.57267235673589</v>
      </c>
      <c r="K6" s="6">
        <v>2.0359225065113611</v>
      </c>
      <c r="L6" s="6"/>
    </row>
    <row r="7" spans="2:12" x14ac:dyDescent="0.3">
      <c r="B7" t="s">
        <v>133</v>
      </c>
      <c r="C7" s="6">
        <v>2.8732061331324301</v>
      </c>
      <c r="D7" s="6">
        <v>2.2723142593591907</v>
      </c>
      <c r="E7" s="6">
        <v>1.8241318291533579</v>
      </c>
      <c r="F7" s="6">
        <v>2.5321279871910378</v>
      </c>
      <c r="G7" s="6">
        <v>3.0332932479926762</v>
      </c>
      <c r="H7" s="6">
        <v>2.2665311183517329</v>
      </c>
      <c r="I7" s="6">
        <v>2.6313368863259785</v>
      </c>
      <c r="J7" s="6">
        <v>2.52415897277114</v>
      </c>
      <c r="K7" s="6">
        <v>2.0131640722300213</v>
      </c>
    </row>
    <row r="26" spans="3:11" x14ac:dyDescent="0.3">
      <c r="C26" s="6"/>
      <c r="D26" s="6"/>
      <c r="E26" s="6"/>
      <c r="F26" s="6"/>
      <c r="G26" s="6"/>
      <c r="H26" s="6"/>
      <c r="I26" s="6"/>
      <c r="J26" s="6"/>
      <c r="K26" s="6"/>
    </row>
    <row r="27" spans="3:11" x14ac:dyDescent="0.3">
      <c r="C27" s="6"/>
      <c r="D27" s="6"/>
      <c r="E27" s="6"/>
      <c r="F27" s="6"/>
      <c r="G27" s="6"/>
      <c r="H27" s="6"/>
      <c r="I27" s="6"/>
      <c r="J27" s="6"/>
      <c r="K27" s="6"/>
    </row>
    <row r="28" spans="3:11" x14ac:dyDescent="0.3">
      <c r="C28" s="6"/>
      <c r="D28" s="6"/>
      <c r="E28" s="6"/>
      <c r="F28" s="6"/>
      <c r="G28" s="6"/>
      <c r="H28" s="6"/>
      <c r="I28" s="6"/>
      <c r="J28" s="6"/>
      <c r="K28" s="6"/>
    </row>
    <row r="29" spans="3:11" x14ac:dyDescent="0.3">
      <c r="C29" s="6"/>
      <c r="D29" s="6"/>
      <c r="E29" s="6"/>
      <c r="F29" s="6"/>
      <c r="G29" s="6"/>
      <c r="H29" s="6"/>
      <c r="I29" s="6"/>
      <c r="J29" s="6"/>
      <c r="K29" s="6"/>
    </row>
    <row r="32" spans="3:11" x14ac:dyDescent="0.3">
      <c r="C32" s="40"/>
      <c r="D32" s="40"/>
      <c r="E32" s="40"/>
      <c r="F32" s="40"/>
      <c r="G32" s="40"/>
      <c r="H32" s="40"/>
      <c r="I32" s="40"/>
      <c r="J32" s="40"/>
      <c r="K32" s="40"/>
    </row>
    <row r="33" spans="3:11" x14ac:dyDescent="0.3">
      <c r="C33" s="40"/>
      <c r="D33" s="40"/>
      <c r="E33" s="40"/>
      <c r="F33" s="40"/>
      <c r="G33" s="40"/>
      <c r="H33" s="40"/>
      <c r="I33" s="40"/>
      <c r="J33" s="40"/>
      <c r="K33" s="40"/>
    </row>
    <row r="34" spans="3:11" x14ac:dyDescent="0.3">
      <c r="C34" s="40"/>
      <c r="D34" s="40"/>
      <c r="E34" s="40"/>
      <c r="F34" s="40"/>
      <c r="G34" s="40"/>
      <c r="H34" s="40"/>
      <c r="I34" s="40"/>
      <c r="J34" s="40"/>
      <c r="K34" s="40"/>
    </row>
    <row r="35" spans="3:11" x14ac:dyDescent="0.3">
      <c r="C35" s="40"/>
      <c r="D35" s="40"/>
      <c r="E35" s="40"/>
      <c r="F35" s="40"/>
      <c r="G35" s="40"/>
      <c r="H35" s="40"/>
      <c r="I35" s="40"/>
      <c r="J35" s="40"/>
      <c r="K35" s="40"/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"/>
  <sheetViews>
    <sheetView topLeftCell="A6" workbookViewId="0">
      <selection activeCell="K22" sqref="K22"/>
    </sheetView>
  </sheetViews>
  <sheetFormatPr defaultRowHeight="14.4" x14ac:dyDescent="0.3"/>
  <sheetData>
    <row r="2" spans="2:11" x14ac:dyDescent="0.3">
      <c r="B2" s="13" t="s">
        <v>65</v>
      </c>
    </row>
    <row r="3" spans="2:11" x14ac:dyDescent="0.3">
      <c r="B3" s="13"/>
    </row>
    <row r="4" spans="2:11" x14ac:dyDescent="0.3">
      <c r="B4" s="2"/>
      <c r="C4" s="2" t="s">
        <v>41</v>
      </c>
      <c r="D4" s="2" t="s">
        <v>42</v>
      </c>
      <c r="E4" s="2" t="s">
        <v>58</v>
      </c>
      <c r="F4" s="2" t="s">
        <v>43</v>
      </c>
      <c r="G4" s="2" t="s">
        <v>67</v>
      </c>
      <c r="H4" s="2" t="s">
        <v>45</v>
      </c>
      <c r="I4" s="2" t="s">
        <v>46</v>
      </c>
      <c r="J4" s="2" t="s">
        <v>47</v>
      </c>
      <c r="K4" s="2" t="s">
        <v>48</v>
      </c>
    </row>
    <row r="5" spans="2:11" x14ac:dyDescent="0.3">
      <c r="B5" s="2" t="s">
        <v>61</v>
      </c>
      <c r="C5" s="4">
        <v>51.094294029046019</v>
      </c>
      <c r="D5" s="4">
        <v>44.743895981106547</v>
      </c>
      <c r="E5" s="4">
        <v>54.368295634271561</v>
      </c>
      <c r="F5" s="4">
        <v>46.412963439878951</v>
      </c>
      <c r="G5" s="4">
        <v>52.724988637160763</v>
      </c>
      <c r="H5" s="4">
        <v>51.253724825951423</v>
      </c>
      <c r="I5" s="4">
        <v>51.056068578710274</v>
      </c>
      <c r="J5" s="4">
        <v>48.447273004053713</v>
      </c>
      <c r="K5" s="4">
        <v>58.988846463151603</v>
      </c>
    </row>
    <row r="6" spans="2:11" x14ac:dyDescent="0.3">
      <c r="B6" s="2" t="s">
        <v>62</v>
      </c>
      <c r="C6" s="4">
        <v>52.745638838712146</v>
      </c>
      <c r="D6" s="4">
        <v>47.020281598962441</v>
      </c>
      <c r="E6" s="4">
        <v>56.909779208688477</v>
      </c>
      <c r="F6" s="4">
        <v>48.564523276137571</v>
      </c>
      <c r="G6" s="4">
        <v>54.520218563369447</v>
      </c>
      <c r="H6" s="4">
        <v>53.078630406272985</v>
      </c>
      <c r="I6" s="4">
        <v>52.387524968594803</v>
      </c>
      <c r="J6" s="4">
        <v>50.952269975291955</v>
      </c>
      <c r="K6" s="4">
        <v>60.94281096628017</v>
      </c>
    </row>
    <row r="7" spans="2:11" x14ac:dyDescent="0.3">
      <c r="B7" s="2" t="s">
        <v>63</v>
      </c>
      <c r="C7" s="4">
        <v>57.859471503957259</v>
      </c>
      <c r="D7" s="4">
        <v>53.740278959862209</v>
      </c>
      <c r="E7" s="4">
        <v>62.314754799826673</v>
      </c>
      <c r="F7" s="4">
        <v>55.842469007798442</v>
      </c>
      <c r="G7" s="4">
        <v>59.19028741087692</v>
      </c>
      <c r="H7" s="4">
        <v>58.560028378791102</v>
      </c>
      <c r="I7" s="4">
        <v>56.142398573661971</v>
      </c>
      <c r="J7" s="4">
        <v>56.51816985269555</v>
      </c>
      <c r="K7" s="4">
        <v>64.431034166665825</v>
      </c>
    </row>
    <row r="8" spans="2:11" x14ac:dyDescent="0.3">
      <c r="B8" s="2" t="s">
        <v>72</v>
      </c>
      <c r="C8" s="4">
        <v>58.891394435980452</v>
      </c>
      <c r="D8" s="4">
        <v>55.460454035821321</v>
      </c>
      <c r="E8" s="4">
        <v>63.173102313255562</v>
      </c>
      <c r="F8" s="4">
        <v>56.734632274766639</v>
      </c>
      <c r="G8" s="4">
        <v>61.189350262692834</v>
      </c>
      <c r="H8" s="4">
        <v>60.73670812746802</v>
      </c>
      <c r="I8" s="4">
        <v>57.104565789422992</v>
      </c>
      <c r="J8" s="4">
        <v>58.081020997205812</v>
      </c>
      <c r="K8" s="4">
        <v>65.481463467069759</v>
      </c>
    </row>
    <row r="9" spans="2:11" x14ac:dyDescent="0.3">
      <c r="B9" s="2" t="s">
        <v>134</v>
      </c>
      <c r="C9" s="4">
        <v>59.78095086714336</v>
      </c>
      <c r="D9" s="4">
        <v>56.641035668259754</v>
      </c>
      <c r="E9" s="4">
        <v>64.262398813781189</v>
      </c>
      <c r="F9" s="4">
        <v>57.838786678237611</v>
      </c>
      <c r="G9" s="4">
        <v>62.408120135137722</v>
      </c>
      <c r="H9" s="4">
        <v>61.906579271193053</v>
      </c>
      <c r="I9" s="4">
        <v>58.235150233625717</v>
      </c>
      <c r="J9" s="4">
        <v>59.420469919534021</v>
      </c>
      <c r="K9" s="4">
        <v>66.267887789343163</v>
      </c>
    </row>
    <row r="10" spans="2:11" x14ac:dyDescent="0.3">
      <c r="B10" s="13" t="s">
        <v>66</v>
      </c>
    </row>
    <row r="11" spans="2:11" x14ac:dyDescent="0.3">
      <c r="B11" s="2"/>
      <c r="C11" s="2" t="s">
        <v>41</v>
      </c>
      <c r="D11" s="2" t="s">
        <v>42</v>
      </c>
      <c r="E11" s="2" t="s">
        <v>58</v>
      </c>
      <c r="F11" s="2" t="s">
        <v>43</v>
      </c>
      <c r="G11" s="2" t="s">
        <v>67</v>
      </c>
      <c r="H11" s="2" t="s">
        <v>45</v>
      </c>
      <c r="I11" s="2" t="s">
        <v>46</v>
      </c>
      <c r="J11" s="2" t="s">
        <v>47</v>
      </c>
      <c r="K11" s="2" t="s">
        <v>48</v>
      </c>
    </row>
    <row r="12" spans="2:11" x14ac:dyDescent="0.3">
      <c r="B12" s="2" t="s">
        <v>61</v>
      </c>
      <c r="C12" s="4">
        <v>54.863190608460677</v>
      </c>
      <c r="D12" s="4">
        <v>47.252108786733992</v>
      </c>
      <c r="E12" s="4">
        <v>58.792374503016866</v>
      </c>
      <c r="F12" s="4">
        <v>50.561136996294159</v>
      </c>
      <c r="G12" s="4">
        <v>57.889826330660668</v>
      </c>
      <c r="H12" s="4">
        <v>55.607810070292473</v>
      </c>
      <c r="I12" s="4">
        <v>55.604011483970076</v>
      </c>
      <c r="J12" s="4">
        <v>51.4817356864517</v>
      </c>
      <c r="K12" s="4">
        <v>63.510471895129271</v>
      </c>
    </row>
    <row r="13" spans="2:11" x14ac:dyDescent="0.3">
      <c r="B13" s="2" t="s">
        <v>62</v>
      </c>
      <c r="C13" s="4">
        <v>57.711132562199893</v>
      </c>
      <c r="D13" s="4">
        <v>50.471342080605972</v>
      </c>
      <c r="E13" s="4">
        <v>61.083780826369626</v>
      </c>
      <c r="F13" s="4">
        <v>53.547169489015417</v>
      </c>
      <c r="G13" s="4">
        <v>60.792685800173302</v>
      </c>
      <c r="H13" s="4">
        <v>58.301176779821006</v>
      </c>
      <c r="I13" s="4">
        <v>57.857665919202233</v>
      </c>
      <c r="J13" s="4">
        <v>54.593164972838068</v>
      </c>
      <c r="K13" s="4">
        <v>65.900027482411289</v>
      </c>
    </row>
    <row r="14" spans="2:11" x14ac:dyDescent="0.3">
      <c r="B14" s="2" t="s">
        <v>63</v>
      </c>
      <c r="C14" s="4">
        <v>64.007427482026912</v>
      </c>
      <c r="D14" s="4">
        <v>58.757125145690033</v>
      </c>
      <c r="E14" s="4">
        <v>66.979417293752718</v>
      </c>
      <c r="F14" s="4">
        <v>61.992924861211385</v>
      </c>
      <c r="G14" s="4">
        <v>65.769597857371522</v>
      </c>
      <c r="H14" s="4">
        <v>65.036349133508324</v>
      </c>
      <c r="I14" s="4">
        <v>62.847116916485263</v>
      </c>
      <c r="J14" s="4">
        <v>62.910292374297747</v>
      </c>
      <c r="K14" s="4">
        <v>70.022458168968626</v>
      </c>
    </row>
    <row r="15" spans="2:11" x14ac:dyDescent="0.3">
      <c r="B15" s="50" t="s">
        <v>72</v>
      </c>
      <c r="C15" s="4">
        <v>64.884266584746314</v>
      </c>
      <c r="D15" s="4">
        <v>60.584525842551173</v>
      </c>
      <c r="E15" s="4">
        <v>68.132858418497065</v>
      </c>
      <c r="F15" s="4">
        <v>63.122643167666268</v>
      </c>
      <c r="G15" s="4">
        <v>66.588691639879556</v>
      </c>
      <c r="H15" s="4">
        <v>65.785759299735261</v>
      </c>
      <c r="I15" s="4">
        <v>63.582092159327232</v>
      </c>
      <c r="J15" s="4">
        <v>64.471387442987549</v>
      </c>
      <c r="K15" s="4">
        <v>71.050803346921185</v>
      </c>
    </row>
    <row r="16" spans="2:11" x14ac:dyDescent="0.3">
      <c r="B16" s="50" t="s">
        <v>133</v>
      </c>
      <c r="C16" s="4">
        <v>66.03184456892177</v>
      </c>
      <c r="D16" s="4">
        <v>62.222160964419565</v>
      </c>
      <c r="E16" s="4">
        <v>69.260344752129029</v>
      </c>
      <c r="F16" s="4">
        <v>64.229307626754888</v>
      </c>
      <c r="G16" s="4">
        <v>67.746634459699365</v>
      </c>
      <c r="H16" s="4">
        <v>67.11303226342072</v>
      </c>
      <c r="I16" s="4">
        <v>64.440242906911195</v>
      </c>
      <c r="J16" s="4">
        <v>65.71252293058123</v>
      </c>
      <c r="K16" s="4">
        <v>71.730498453676816</v>
      </c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72" zoomScaleNormal="72" workbookViewId="0">
      <selection activeCell="A5" sqref="A5:XFD5"/>
    </sheetView>
  </sheetViews>
  <sheetFormatPr defaultRowHeight="14.4" x14ac:dyDescent="0.3"/>
  <cols>
    <col min="1" max="1" width="19.6640625" customWidth="1"/>
    <col min="2" max="2" width="14.33203125" customWidth="1"/>
  </cols>
  <sheetData>
    <row r="1" spans="1:22" x14ac:dyDescent="0.3">
      <c r="A1" s="1"/>
      <c r="B1" s="121" t="s">
        <v>97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3"/>
    </row>
    <row r="2" spans="1:22" x14ac:dyDescent="0.3">
      <c r="A2" s="1"/>
      <c r="B2" s="1">
        <v>2002</v>
      </c>
      <c r="C2" s="1">
        <v>2003</v>
      </c>
      <c r="D2" s="1">
        <v>2004</v>
      </c>
      <c r="E2" s="1">
        <v>2005</v>
      </c>
      <c r="F2" s="1">
        <v>2006</v>
      </c>
      <c r="G2" s="1">
        <v>2007</v>
      </c>
      <c r="H2" s="1">
        <v>2008</v>
      </c>
      <c r="I2" s="1">
        <v>2009</v>
      </c>
      <c r="J2" s="1">
        <v>2010</v>
      </c>
      <c r="K2" s="1">
        <v>2011</v>
      </c>
      <c r="L2" s="1">
        <v>2012</v>
      </c>
      <c r="M2" s="1">
        <v>2013</v>
      </c>
      <c r="N2" s="1">
        <v>2014</v>
      </c>
      <c r="O2" s="1">
        <v>2015</v>
      </c>
      <c r="P2" s="1">
        <v>2016</v>
      </c>
      <c r="Q2" s="1">
        <v>2017</v>
      </c>
      <c r="R2" s="1">
        <v>2018</v>
      </c>
      <c r="S2" s="1">
        <v>2019</v>
      </c>
      <c r="T2" s="1">
        <v>2020</v>
      </c>
      <c r="U2" s="1">
        <v>2021</v>
      </c>
      <c r="V2" s="30">
        <v>2022</v>
      </c>
    </row>
    <row r="3" spans="1:22" x14ac:dyDescent="0.3">
      <c r="A3" s="1" t="s">
        <v>50</v>
      </c>
      <c r="B3" s="112">
        <v>36.628957283181855</v>
      </c>
      <c r="C3" s="112">
        <v>35.772459581479907</v>
      </c>
      <c r="D3" s="112">
        <v>35.04738657921574</v>
      </c>
      <c r="E3" s="112">
        <v>34.463646891517477</v>
      </c>
      <c r="F3" s="112">
        <v>34.016535122388731</v>
      </c>
      <c r="G3" s="112">
        <v>33.617914989671561</v>
      </c>
      <c r="H3" s="112">
        <v>33.306333444401773</v>
      </c>
      <c r="I3" s="112">
        <v>33.032841807560686</v>
      </c>
      <c r="J3" s="112">
        <v>32.799200044468293</v>
      </c>
      <c r="K3" s="112">
        <v>32.607760049967268</v>
      </c>
      <c r="L3" s="112">
        <v>32.500563564944137</v>
      </c>
      <c r="M3" s="112">
        <v>32.592893939631558</v>
      </c>
      <c r="N3" s="112">
        <v>32.725217459597786</v>
      </c>
      <c r="O3" s="112">
        <v>32.876953159076294</v>
      </c>
      <c r="P3" s="112">
        <v>32.986103368541968</v>
      </c>
      <c r="Q3" s="112">
        <v>32.973420634340918</v>
      </c>
      <c r="R3" s="112">
        <v>33.020011769888775</v>
      </c>
      <c r="S3" s="112">
        <v>32.994548584091113</v>
      </c>
      <c r="T3" s="112">
        <v>32.943048376909395</v>
      </c>
      <c r="U3" s="112">
        <v>32.930102705338818</v>
      </c>
      <c r="V3" s="112">
        <v>32.663451225929371</v>
      </c>
    </row>
    <row r="4" spans="1:22" x14ac:dyDescent="0.3">
      <c r="A4" s="1" t="s">
        <v>10</v>
      </c>
      <c r="B4" s="112">
        <v>31.108390310479546</v>
      </c>
      <c r="C4" s="112">
        <v>30.582316496466461</v>
      </c>
      <c r="D4" s="112">
        <v>30.135583077860872</v>
      </c>
      <c r="E4" s="112">
        <v>29.786548273335733</v>
      </c>
      <c r="F4" s="112">
        <v>29.538025013042468</v>
      </c>
      <c r="G4" s="112">
        <v>29.398021075691076</v>
      </c>
      <c r="H4" s="112">
        <v>29.348404010718852</v>
      </c>
      <c r="I4" s="112">
        <v>29.343677506341049</v>
      </c>
      <c r="J4" s="112">
        <v>29.361316777070336</v>
      </c>
      <c r="K4" s="112">
        <v>29.368277808398712</v>
      </c>
      <c r="L4" s="112">
        <v>29.357461455264406</v>
      </c>
      <c r="M4" s="112">
        <v>29.381096932101631</v>
      </c>
      <c r="N4" s="112">
        <v>29.352134298232546</v>
      </c>
      <c r="O4" s="112">
        <v>29.298572334241392</v>
      </c>
      <c r="P4" s="112">
        <v>29.181103436268931</v>
      </c>
      <c r="Q4" s="112">
        <v>29.043258026577114</v>
      </c>
      <c r="R4" s="112">
        <v>28.939941654184402</v>
      </c>
      <c r="S4" s="112">
        <v>28.763098999553165</v>
      </c>
      <c r="T4" s="112">
        <v>28.538778490293343</v>
      </c>
      <c r="U4" s="112">
        <v>28.351708822805023</v>
      </c>
      <c r="V4" s="112">
        <v>28.057798944041558</v>
      </c>
    </row>
    <row r="5" spans="1:22" x14ac:dyDescent="0.3">
      <c r="A5" s="1" t="s">
        <v>11</v>
      </c>
      <c r="B5" s="112">
        <v>24.566695192638441</v>
      </c>
      <c r="C5" s="112">
        <v>24.187079370011602</v>
      </c>
      <c r="D5" s="112">
        <v>23.872830134701807</v>
      </c>
      <c r="E5" s="112">
        <v>23.660385426530894</v>
      </c>
      <c r="F5" s="112">
        <v>23.547974693805386</v>
      </c>
      <c r="G5" s="112">
        <v>23.589773588849209</v>
      </c>
      <c r="H5" s="112">
        <v>23.638698041737737</v>
      </c>
      <c r="I5" s="112">
        <v>23.721770320165589</v>
      </c>
      <c r="J5" s="112">
        <v>23.838981364758922</v>
      </c>
      <c r="K5" s="112">
        <v>23.93666059453453</v>
      </c>
      <c r="L5" s="112">
        <v>24.083665451964116</v>
      </c>
      <c r="M5" s="112">
        <v>24.15364535214184</v>
      </c>
      <c r="N5" s="112">
        <v>24.162441632037144</v>
      </c>
      <c r="O5" s="112">
        <v>24.16376229802994</v>
      </c>
      <c r="P5" s="112">
        <v>24.119827618389643</v>
      </c>
      <c r="Q5" s="112">
        <v>24.154671751227305</v>
      </c>
      <c r="R5" s="112">
        <v>24.118672175242292</v>
      </c>
      <c r="S5" s="112">
        <v>23.988999234306586</v>
      </c>
      <c r="T5" s="112">
        <v>23.802340336112003</v>
      </c>
      <c r="U5" s="112">
        <v>23.646977765017372</v>
      </c>
      <c r="V5" s="112">
        <v>23.516860533742282</v>
      </c>
    </row>
    <row r="6" spans="1:22" x14ac:dyDescent="0.3">
      <c r="A6" s="1" t="s">
        <v>12</v>
      </c>
      <c r="B6" s="112">
        <v>35.285514767822065</v>
      </c>
      <c r="C6" s="112">
        <v>34.638852746243984</v>
      </c>
      <c r="D6" s="112">
        <v>34.0878616478645</v>
      </c>
      <c r="E6" s="112">
        <v>33.634839050765372</v>
      </c>
      <c r="F6" s="112">
        <v>33.275160408134859</v>
      </c>
      <c r="G6" s="112">
        <v>32.966709494140126</v>
      </c>
      <c r="H6" s="112">
        <v>32.71216938695521</v>
      </c>
      <c r="I6" s="112">
        <v>32.482082573141597</v>
      </c>
      <c r="J6" s="112">
        <v>32.277323766708335</v>
      </c>
      <c r="K6" s="112">
        <v>32.077320194566383</v>
      </c>
      <c r="L6" s="112">
        <v>31.936211131926516</v>
      </c>
      <c r="M6" s="112">
        <v>31.881961134389041</v>
      </c>
      <c r="N6" s="112">
        <v>31.817832833566271</v>
      </c>
      <c r="O6" s="112">
        <v>31.768380452315846</v>
      </c>
      <c r="P6" s="112">
        <v>31.685985770953373</v>
      </c>
      <c r="Q6" s="112">
        <v>31.652952787515794</v>
      </c>
      <c r="R6" s="112">
        <v>31.639589619680148</v>
      </c>
      <c r="S6" s="112">
        <v>31.542636095916126</v>
      </c>
      <c r="T6" s="112">
        <v>31.407236785035852</v>
      </c>
      <c r="U6" s="112">
        <v>31.302166087455959</v>
      </c>
      <c r="V6" s="112">
        <v>31.097606065330442</v>
      </c>
    </row>
    <row r="7" spans="1:22" x14ac:dyDescent="0.3">
      <c r="A7" s="1" t="s">
        <v>13</v>
      </c>
      <c r="B7" s="112">
        <v>39.249708056396521</v>
      </c>
      <c r="C7" s="112">
        <v>38.357562984803792</v>
      </c>
      <c r="D7" s="112">
        <v>37.587735627664081</v>
      </c>
      <c r="E7" s="112">
        <v>36.949443376885171</v>
      </c>
      <c r="F7" s="112">
        <v>36.455151300858525</v>
      </c>
      <c r="G7" s="112">
        <v>35.971949283259534</v>
      </c>
      <c r="H7" s="112">
        <v>35.566993708261933</v>
      </c>
      <c r="I7" s="112">
        <v>35.179995383943755</v>
      </c>
      <c r="J7" s="112">
        <v>34.816309407440052</v>
      </c>
      <c r="K7" s="112">
        <v>34.487155829158326</v>
      </c>
      <c r="L7" s="112">
        <v>34.295642655333481</v>
      </c>
      <c r="M7" s="112">
        <v>34.296350229126574</v>
      </c>
      <c r="N7" s="112">
        <v>34.322500146872528</v>
      </c>
      <c r="O7" s="112">
        <v>34.362055181648074</v>
      </c>
      <c r="P7" s="112">
        <v>34.363429291813937</v>
      </c>
      <c r="Q7" s="112">
        <v>34.313323789371594</v>
      </c>
      <c r="R7" s="112">
        <v>34.29917808001904</v>
      </c>
      <c r="S7" s="112">
        <v>34.190804759617663</v>
      </c>
      <c r="T7" s="112">
        <v>34.043841197428961</v>
      </c>
      <c r="U7" s="112">
        <v>33.941829720242772</v>
      </c>
      <c r="V7" s="112">
        <v>33.647068229927662</v>
      </c>
    </row>
    <row r="8" spans="1:22" x14ac:dyDescent="0.3">
      <c r="A8" s="1" t="s">
        <v>14</v>
      </c>
      <c r="B8" s="112">
        <v>36.109738278216291</v>
      </c>
      <c r="C8" s="112">
        <v>35.20979066238106</v>
      </c>
      <c r="D8" s="112">
        <v>34.385557042088337</v>
      </c>
      <c r="E8" s="112">
        <v>33.658213325622363</v>
      </c>
      <c r="F8" s="112">
        <v>33.031041185410288</v>
      </c>
      <c r="G8" s="112">
        <v>32.494280484218486</v>
      </c>
      <c r="H8" s="112">
        <v>32.091440066796928</v>
      </c>
      <c r="I8" s="112">
        <v>31.769627576952082</v>
      </c>
      <c r="J8" s="112">
        <v>31.49879314963961</v>
      </c>
      <c r="K8" s="112">
        <v>31.230251155312537</v>
      </c>
      <c r="L8" s="112">
        <v>30.970857156163454</v>
      </c>
      <c r="M8" s="112">
        <v>30.70623532433342</v>
      </c>
      <c r="N8" s="112">
        <v>30.36818332047951</v>
      </c>
      <c r="O8" s="112">
        <v>30.0200636141556</v>
      </c>
      <c r="P8" s="112">
        <v>29.640519070986127</v>
      </c>
      <c r="Q8" s="112">
        <v>29.337141628819175</v>
      </c>
      <c r="R8" s="112">
        <v>29.165410802238217</v>
      </c>
      <c r="S8" s="112">
        <v>28.964220746660942</v>
      </c>
      <c r="T8" s="112">
        <v>28.72927079821222</v>
      </c>
      <c r="U8" s="112">
        <v>28.499843277368882</v>
      </c>
      <c r="V8" s="112">
        <v>28.175274308423376</v>
      </c>
    </row>
    <row r="9" spans="1:22" x14ac:dyDescent="0.3">
      <c r="A9" s="1" t="s">
        <v>15</v>
      </c>
      <c r="B9" s="112">
        <v>32.428227536057321</v>
      </c>
      <c r="C9" s="112">
        <v>31.882370696275768</v>
      </c>
      <c r="D9" s="112">
        <v>31.438728930437236</v>
      </c>
      <c r="E9" s="112">
        <v>31.111437292912115</v>
      </c>
      <c r="F9" s="112">
        <v>30.898377699118207</v>
      </c>
      <c r="G9" s="112">
        <v>30.693733324552259</v>
      </c>
      <c r="H9" s="112">
        <v>30.566991729512338</v>
      </c>
      <c r="I9" s="112">
        <v>30.480842636831589</v>
      </c>
      <c r="J9" s="112">
        <v>30.418180752041192</v>
      </c>
      <c r="K9" s="112">
        <v>30.348795020310128</v>
      </c>
      <c r="L9" s="112">
        <v>30.232657925059588</v>
      </c>
      <c r="M9" s="112">
        <v>30.185391200031624</v>
      </c>
      <c r="N9" s="112">
        <v>30.124516696391829</v>
      </c>
      <c r="O9" s="112">
        <v>30.079916377967702</v>
      </c>
      <c r="P9" s="112">
        <v>30.008298109589738</v>
      </c>
      <c r="Q9" s="112">
        <v>29.876079047326243</v>
      </c>
      <c r="R9" s="112">
        <v>29.757408630729625</v>
      </c>
      <c r="S9" s="112">
        <v>29.572639623887532</v>
      </c>
      <c r="T9" s="112">
        <v>29.352425333831654</v>
      </c>
      <c r="U9" s="112">
        <v>29.223192449927598</v>
      </c>
      <c r="V9" s="112">
        <v>28.962491005069907</v>
      </c>
    </row>
    <row r="10" spans="1:22" x14ac:dyDescent="0.3">
      <c r="A10" s="1" t="s">
        <v>16</v>
      </c>
      <c r="B10" s="112">
        <v>31.583573671300758</v>
      </c>
      <c r="C10" s="112">
        <v>31.060023596905197</v>
      </c>
      <c r="D10" s="112">
        <v>30.653204852768141</v>
      </c>
      <c r="E10" s="112">
        <v>30.378135243670446</v>
      </c>
      <c r="F10" s="112">
        <v>30.225658723915792</v>
      </c>
      <c r="G10" s="112">
        <v>30.13986784743572</v>
      </c>
      <c r="H10" s="112">
        <v>30.10735295560653</v>
      </c>
      <c r="I10" s="112">
        <v>30.102621430957914</v>
      </c>
      <c r="J10" s="112">
        <v>30.116229917520993</v>
      </c>
      <c r="K10" s="112">
        <v>30.112828956152992</v>
      </c>
      <c r="L10" s="112">
        <v>30.098981754492034</v>
      </c>
      <c r="M10" s="112">
        <v>30.122227397083556</v>
      </c>
      <c r="N10" s="112">
        <v>30.105447226505778</v>
      </c>
      <c r="O10" s="112">
        <v>30.066795065189783</v>
      </c>
      <c r="P10" s="112">
        <v>29.954520028968073</v>
      </c>
      <c r="Q10" s="112">
        <v>29.789332204723053</v>
      </c>
      <c r="R10" s="112">
        <v>29.637615916303822</v>
      </c>
      <c r="S10" s="112">
        <v>29.405501658705962</v>
      </c>
      <c r="T10" s="112">
        <v>29.11615987170627</v>
      </c>
      <c r="U10" s="112">
        <v>28.87374135277463</v>
      </c>
      <c r="V10" s="112">
        <v>28.547088135740445</v>
      </c>
    </row>
    <row r="11" spans="1:22" x14ac:dyDescent="0.3">
      <c r="A11" s="1" t="s">
        <v>51</v>
      </c>
      <c r="B11" s="112">
        <v>27.691859575851225</v>
      </c>
      <c r="C11" s="112">
        <v>27.171955692374567</v>
      </c>
      <c r="D11" s="112">
        <v>26.73598200718514</v>
      </c>
      <c r="E11" s="112">
        <v>26.395704929306113</v>
      </c>
      <c r="F11" s="112">
        <v>26.144822507031247</v>
      </c>
      <c r="G11" s="112">
        <v>25.972359155820797</v>
      </c>
      <c r="H11" s="112">
        <v>25.849873313079684</v>
      </c>
      <c r="I11" s="112">
        <v>25.764335885448165</v>
      </c>
      <c r="J11" s="112">
        <v>25.704870938267877</v>
      </c>
      <c r="K11" s="112">
        <v>25.629424726854065</v>
      </c>
      <c r="L11" s="112">
        <v>25.570104125926139</v>
      </c>
      <c r="M11" s="112">
        <v>25.487484054261856</v>
      </c>
      <c r="N11" s="112">
        <v>25.351097152412127</v>
      </c>
      <c r="O11" s="112">
        <v>25.2082915940112</v>
      </c>
      <c r="P11" s="112">
        <v>25.025453956577831</v>
      </c>
      <c r="Q11" s="112">
        <v>24.900197103845528</v>
      </c>
      <c r="R11" s="112">
        <v>24.798064239479263</v>
      </c>
      <c r="S11" s="112">
        <v>24.632777156356141</v>
      </c>
      <c r="T11" s="112">
        <v>24.422478445813123</v>
      </c>
      <c r="U11" s="112">
        <v>24.247866317826922</v>
      </c>
      <c r="V11" s="112">
        <v>24.052962021352442</v>
      </c>
    </row>
    <row r="12" spans="1:22" x14ac:dyDescent="0.3">
      <c r="A12" s="1" t="s">
        <v>96</v>
      </c>
      <c r="B12" s="112">
        <v>32.380653079910246</v>
      </c>
      <c r="C12" s="112">
        <v>31.703582362807076</v>
      </c>
      <c r="D12" s="112">
        <v>31.12515227689131</v>
      </c>
      <c r="E12" s="112">
        <v>30.660418736745239</v>
      </c>
      <c r="F12" s="112">
        <v>30.306961222071639</v>
      </c>
      <c r="G12" s="112">
        <v>30.032892855467765</v>
      </c>
      <c r="H12" s="112">
        <v>29.819689410164475</v>
      </c>
      <c r="I12" s="112">
        <v>29.643126120849832</v>
      </c>
      <c r="J12" s="112">
        <v>29.49918508484005</v>
      </c>
      <c r="K12" s="112">
        <v>29.358731599170433</v>
      </c>
      <c r="L12" s="112">
        <v>29.272849465247635</v>
      </c>
      <c r="M12" s="112">
        <v>29.23482820026797</v>
      </c>
      <c r="N12" s="112">
        <v>29.17017752400448</v>
      </c>
      <c r="O12" s="112">
        <v>29.106253638114143</v>
      </c>
      <c r="P12" s="112">
        <v>28.999125457505038</v>
      </c>
      <c r="Q12" s="112">
        <v>28.909526024930738</v>
      </c>
      <c r="R12" s="112">
        <v>28.832872625820936</v>
      </c>
      <c r="S12" s="112">
        <v>28.678499325601003</v>
      </c>
      <c r="T12" s="112">
        <v>28.479173904443488</v>
      </c>
      <c r="U12" s="112">
        <v>28.316051867461102</v>
      </c>
      <c r="V12" s="112">
        <v>28.07156380781306</v>
      </c>
    </row>
  </sheetData>
  <mergeCells count="1">
    <mergeCell ref="B1:U1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A5" sqref="A5:XFD5"/>
    </sheetView>
  </sheetViews>
  <sheetFormatPr defaultRowHeight="14.4" x14ac:dyDescent="0.3"/>
  <cols>
    <col min="1" max="1" width="13.33203125" customWidth="1"/>
    <col min="2" max="2" width="9.109375" bestFit="1" customWidth="1"/>
    <col min="3" max="20" width="9" bestFit="1" customWidth="1"/>
  </cols>
  <sheetData>
    <row r="1" spans="1:22" ht="21.6" customHeight="1" x14ac:dyDescent="0.3">
      <c r="B1" s="124" t="s">
        <v>95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2" x14ac:dyDescent="0.3">
      <c r="A2" s="1"/>
      <c r="B2" s="75">
        <v>2002</v>
      </c>
      <c r="C2" s="76">
        <v>2003</v>
      </c>
      <c r="D2" s="76">
        <v>2004</v>
      </c>
      <c r="E2" s="76">
        <v>2005</v>
      </c>
      <c r="F2" s="76">
        <v>2006</v>
      </c>
      <c r="G2" s="76">
        <v>2007</v>
      </c>
      <c r="H2" s="76">
        <v>2008</v>
      </c>
      <c r="I2" s="76">
        <v>2009</v>
      </c>
      <c r="J2" s="76">
        <v>2010</v>
      </c>
      <c r="K2" s="76">
        <v>2011</v>
      </c>
      <c r="L2" s="76">
        <v>2012</v>
      </c>
      <c r="M2" s="76">
        <v>2013</v>
      </c>
      <c r="N2" s="76">
        <v>2014</v>
      </c>
      <c r="O2" s="76">
        <v>2015</v>
      </c>
      <c r="P2" s="76">
        <v>2016</v>
      </c>
      <c r="Q2" s="76">
        <v>2017</v>
      </c>
      <c r="R2" s="76">
        <v>2018</v>
      </c>
      <c r="S2" s="76">
        <v>2019</v>
      </c>
      <c r="T2" s="76">
        <v>2020</v>
      </c>
      <c r="U2" s="1">
        <v>2021</v>
      </c>
      <c r="V2" s="30">
        <v>2022</v>
      </c>
    </row>
    <row r="3" spans="1:22" x14ac:dyDescent="0.3">
      <c r="A3" s="1" t="s">
        <v>50</v>
      </c>
      <c r="B3" s="77">
        <v>9.5706647991671172</v>
      </c>
      <c r="C3" s="78">
        <v>9.5958067773179749</v>
      </c>
      <c r="D3" s="78">
        <v>9.5933203635119906</v>
      </c>
      <c r="E3" s="78">
        <v>9.5840808140188063</v>
      </c>
      <c r="F3" s="78">
        <v>9.5755430662618188</v>
      </c>
      <c r="G3" s="78">
        <v>9.5665329007112216</v>
      </c>
      <c r="H3" s="78">
        <v>9.593033810041069</v>
      </c>
      <c r="I3" s="78">
        <v>9.6330660565550446</v>
      </c>
      <c r="J3" s="78">
        <v>9.7431308305946729</v>
      </c>
      <c r="K3" s="78">
        <v>9.8966892630330836</v>
      </c>
      <c r="L3" s="78">
        <v>10.063645354055133</v>
      </c>
      <c r="M3" s="78">
        <v>10.225751008334186</v>
      </c>
      <c r="N3" s="78">
        <v>10.390669182948375</v>
      </c>
      <c r="O3" s="78">
        <v>10.549351145774063</v>
      </c>
      <c r="P3" s="78">
        <v>10.701333663268073</v>
      </c>
      <c r="Q3" s="78">
        <v>10.859219207164946</v>
      </c>
      <c r="R3" s="78">
        <v>11.043581094096751</v>
      </c>
      <c r="S3" s="78">
        <v>11.237759799121818</v>
      </c>
      <c r="T3" s="78">
        <v>11.387168268492225</v>
      </c>
      <c r="U3" s="4">
        <v>11.458970231020874</v>
      </c>
      <c r="V3" s="4">
        <v>11.473629439939394</v>
      </c>
    </row>
    <row r="4" spans="1:22" x14ac:dyDescent="0.3">
      <c r="A4" s="1" t="s">
        <v>10</v>
      </c>
      <c r="B4" s="77">
        <v>7.613592309224086</v>
      </c>
      <c r="C4" s="78">
        <v>7.6722867181161361</v>
      </c>
      <c r="D4" s="78">
        <v>7.7571644561534301</v>
      </c>
      <c r="E4" s="78">
        <v>7.8662583283970964</v>
      </c>
      <c r="F4" s="78">
        <v>7.9962333187321031</v>
      </c>
      <c r="G4" s="78">
        <v>8.1044074672127575</v>
      </c>
      <c r="H4" s="78">
        <v>8.2162978848325832</v>
      </c>
      <c r="I4" s="78">
        <v>8.3088651228165737</v>
      </c>
      <c r="J4" s="78">
        <v>8.4258585594113846</v>
      </c>
      <c r="K4" s="78">
        <v>8.5400957001003022</v>
      </c>
      <c r="L4" s="78">
        <v>8.6679311997942232</v>
      </c>
      <c r="M4" s="78">
        <v>8.8010011307257674</v>
      </c>
      <c r="N4" s="78">
        <v>8.9484435864101233</v>
      </c>
      <c r="O4" s="78">
        <v>9.0981015158295033</v>
      </c>
      <c r="P4" s="78">
        <v>9.2493572620215367</v>
      </c>
      <c r="Q4" s="78">
        <v>9.3970274025275558</v>
      </c>
      <c r="R4" s="78">
        <v>9.5260673768340514</v>
      </c>
      <c r="S4" s="78">
        <v>9.6371134066030706</v>
      </c>
      <c r="T4" s="78">
        <v>9.750953966798642</v>
      </c>
      <c r="U4" s="4">
        <v>9.7543197783062219</v>
      </c>
      <c r="V4" s="4">
        <v>9.7286487905354164</v>
      </c>
    </row>
    <row r="5" spans="1:22" x14ac:dyDescent="0.3">
      <c r="A5" s="1" t="s">
        <v>11</v>
      </c>
      <c r="B5" s="77">
        <v>6.4548077399174968</v>
      </c>
      <c r="C5" s="78">
        <v>6.4860975932118228</v>
      </c>
      <c r="D5" s="78">
        <v>6.5422421306214025</v>
      </c>
      <c r="E5" s="78">
        <v>6.6159249222916134</v>
      </c>
      <c r="F5" s="78">
        <v>6.7009653880923041</v>
      </c>
      <c r="G5" s="78">
        <v>6.7623504521582136</v>
      </c>
      <c r="H5" s="78">
        <v>6.832704180203705</v>
      </c>
      <c r="I5" s="78">
        <v>6.8965545571966782</v>
      </c>
      <c r="J5" s="78">
        <v>6.9910859360058826</v>
      </c>
      <c r="K5" s="78">
        <v>7.0985615662660786</v>
      </c>
      <c r="L5" s="78">
        <v>7.2267353028584225</v>
      </c>
      <c r="M5" s="78">
        <v>7.355591522316324</v>
      </c>
      <c r="N5" s="78">
        <v>7.496589911973123</v>
      </c>
      <c r="O5" s="78">
        <v>7.6438392267552588</v>
      </c>
      <c r="P5" s="78">
        <v>7.7988566226740401</v>
      </c>
      <c r="Q5" s="78">
        <v>7.9660120543470629</v>
      </c>
      <c r="R5" s="78">
        <v>8.1240918291581714</v>
      </c>
      <c r="S5" s="78">
        <v>8.2707569832459686</v>
      </c>
      <c r="T5" s="78">
        <v>8.4504258015492066</v>
      </c>
      <c r="U5" s="4">
        <v>8.5066851671644805</v>
      </c>
      <c r="V5" s="4">
        <v>8.3532094012609672</v>
      </c>
    </row>
    <row r="6" spans="1:22" x14ac:dyDescent="0.3">
      <c r="A6" s="1" t="s">
        <v>12</v>
      </c>
      <c r="B6" s="77">
        <v>7.2091571545145881</v>
      </c>
      <c r="C6" s="78">
        <v>7.2224673631132479</v>
      </c>
      <c r="D6" s="78">
        <v>7.2340135362744595</v>
      </c>
      <c r="E6" s="78">
        <v>7.2502347352300252</v>
      </c>
      <c r="F6" s="78">
        <v>7.2687801408761823</v>
      </c>
      <c r="G6" s="78">
        <v>7.2969073232495338</v>
      </c>
      <c r="H6" s="78">
        <v>7.3490312420456627</v>
      </c>
      <c r="I6" s="78">
        <v>7.4012119566402594</v>
      </c>
      <c r="J6" s="78">
        <v>7.4877237228401086</v>
      </c>
      <c r="K6" s="78">
        <v>7.584290892340781</v>
      </c>
      <c r="L6" s="78">
        <v>7.6804227501181961</v>
      </c>
      <c r="M6" s="78">
        <v>7.7601093766445768</v>
      </c>
      <c r="N6" s="78">
        <v>7.8363676619666505</v>
      </c>
      <c r="O6" s="78">
        <v>7.9069770930469643</v>
      </c>
      <c r="P6" s="78">
        <v>7.9760608691874655</v>
      </c>
      <c r="Q6" s="78">
        <v>8.0135689757703865</v>
      </c>
      <c r="R6" s="78">
        <v>8.0608462964354537</v>
      </c>
      <c r="S6" s="78">
        <v>8.1129672866722782</v>
      </c>
      <c r="T6" s="78">
        <v>8.1497499375445308</v>
      </c>
      <c r="U6" s="4">
        <v>8.127865013410398</v>
      </c>
      <c r="V6" s="4">
        <v>8.0632783325419748</v>
      </c>
    </row>
    <row r="7" spans="1:22" x14ac:dyDescent="0.3">
      <c r="A7" s="1" t="s">
        <v>13</v>
      </c>
      <c r="B7" s="77">
        <v>7.9647308215589989</v>
      </c>
      <c r="C7" s="78">
        <v>7.9422093846765911</v>
      </c>
      <c r="D7" s="78">
        <v>7.9007832127123061</v>
      </c>
      <c r="E7" s="78">
        <v>7.8539237751351454</v>
      </c>
      <c r="F7" s="78">
        <v>7.801226056543328</v>
      </c>
      <c r="G7" s="78">
        <v>7.7789219705889634</v>
      </c>
      <c r="H7" s="78">
        <v>7.7927153775974132</v>
      </c>
      <c r="I7" s="78">
        <v>7.8188659836309364</v>
      </c>
      <c r="J7" s="78">
        <v>7.9047940223828022</v>
      </c>
      <c r="K7" s="78">
        <v>8.0235842217271731</v>
      </c>
      <c r="L7" s="78">
        <v>8.121587853888526</v>
      </c>
      <c r="M7" s="78">
        <v>8.2221228983520458</v>
      </c>
      <c r="N7" s="78">
        <v>8.3306904973032267</v>
      </c>
      <c r="O7" s="78">
        <v>8.4364091165467734</v>
      </c>
      <c r="P7" s="78">
        <v>8.5386974157475439</v>
      </c>
      <c r="Q7" s="78">
        <v>8.6239197271818764</v>
      </c>
      <c r="R7" s="78">
        <v>8.720757179799886</v>
      </c>
      <c r="S7" s="78">
        <v>8.8249572492309074</v>
      </c>
      <c r="T7" s="78">
        <v>8.9063253749486737</v>
      </c>
      <c r="U7" s="4">
        <v>8.94630521235994</v>
      </c>
      <c r="V7" s="4">
        <v>8.8946537757316904</v>
      </c>
    </row>
    <row r="8" spans="1:22" x14ac:dyDescent="0.3">
      <c r="A8" s="1" t="s">
        <v>14</v>
      </c>
      <c r="B8" s="77">
        <v>6.5183378623580532</v>
      </c>
      <c r="C8" s="78">
        <v>6.536471014059055</v>
      </c>
      <c r="D8" s="78">
        <v>6.5442538248417188</v>
      </c>
      <c r="E8" s="78">
        <v>6.54820309957059</v>
      </c>
      <c r="F8" s="78">
        <v>6.5455145759160214</v>
      </c>
      <c r="G8" s="78">
        <v>6.5729833952307581</v>
      </c>
      <c r="H8" s="78">
        <v>6.6182055401932001</v>
      </c>
      <c r="I8" s="78">
        <v>6.6680114486855988</v>
      </c>
      <c r="J8" s="78">
        <v>6.7654331335788322</v>
      </c>
      <c r="K8" s="78">
        <v>6.8942004260158729</v>
      </c>
      <c r="L8" s="78">
        <v>7.0145620489886413</v>
      </c>
      <c r="M8" s="78">
        <v>7.1462588976220625</v>
      </c>
      <c r="N8" s="78">
        <v>7.2917899642539865</v>
      </c>
      <c r="O8" s="78">
        <v>7.4373300669262328</v>
      </c>
      <c r="P8" s="78">
        <v>7.5796314468842478</v>
      </c>
      <c r="Q8" s="78">
        <v>7.7139484130527318</v>
      </c>
      <c r="R8" s="78">
        <v>7.8351146224054364</v>
      </c>
      <c r="S8" s="78">
        <v>7.9504305006758687</v>
      </c>
      <c r="T8" s="78">
        <v>8.0775838214579316</v>
      </c>
      <c r="U8" s="4">
        <v>8.1372632289867415</v>
      </c>
      <c r="V8" s="4">
        <v>8.0474883415414329</v>
      </c>
    </row>
    <row r="9" spans="1:22" x14ac:dyDescent="0.3">
      <c r="A9" s="1" t="s">
        <v>15</v>
      </c>
      <c r="B9" s="77">
        <v>8.4048769676340278</v>
      </c>
      <c r="C9" s="78">
        <v>8.4222656621835412</v>
      </c>
      <c r="D9" s="78">
        <v>8.4658829668588584</v>
      </c>
      <c r="E9" s="78">
        <v>8.5282850453538632</v>
      </c>
      <c r="F9" s="78">
        <v>8.6049580867688</v>
      </c>
      <c r="G9" s="78">
        <v>8.6764498182284076</v>
      </c>
      <c r="H9" s="78">
        <v>8.7415303557314097</v>
      </c>
      <c r="I9" s="78">
        <v>8.781762792084729</v>
      </c>
      <c r="J9" s="78">
        <v>8.8492912599731124</v>
      </c>
      <c r="K9" s="78">
        <v>8.9208630944008114</v>
      </c>
      <c r="L9" s="78">
        <v>9.0436263842011719</v>
      </c>
      <c r="M9" s="78">
        <v>9.1688701858481387</v>
      </c>
      <c r="N9" s="78">
        <v>9.305340637738988</v>
      </c>
      <c r="O9" s="78">
        <v>9.4418704774751649</v>
      </c>
      <c r="P9" s="78">
        <v>9.5797825457136003</v>
      </c>
      <c r="Q9" s="78">
        <v>9.7295638923733758</v>
      </c>
      <c r="R9" s="78">
        <v>9.8500433641848435</v>
      </c>
      <c r="S9" s="78">
        <v>9.9398064348411665</v>
      </c>
      <c r="T9" s="78">
        <v>10.059503906413578</v>
      </c>
      <c r="U9" s="4">
        <v>10.025617555687685</v>
      </c>
      <c r="V9" s="4">
        <v>9.9397238364229068</v>
      </c>
    </row>
    <row r="10" spans="1:22" x14ac:dyDescent="0.3">
      <c r="A10" s="1" t="s">
        <v>16</v>
      </c>
      <c r="B10" s="77">
        <v>7.8500615126927578</v>
      </c>
      <c r="C10" s="78">
        <v>7.8678510431289599</v>
      </c>
      <c r="D10" s="78">
        <v>7.9050989183532723</v>
      </c>
      <c r="E10" s="78">
        <v>7.9508559541406187</v>
      </c>
      <c r="F10" s="78">
        <v>7.9975225845777214</v>
      </c>
      <c r="G10" s="78">
        <v>7.9800800120817232</v>
      </c>
      <c r="H10" s="78">
        <v>7.9599703077252499</v>
      </c>
      <c r="I10" s="78">
        <v>7.925147905377643</v>
      </c>
      <c r="J10" s="78">
        <v>7.9279138977008525</v>
      </c>
      <c r="K10" s="78">
        <v>7.9486607049173559</v>
      </c>
      <c r="L10" s="78">
        <v>7.9946204506463943</v>
      </c>
      <c r="M10" s="78">
        <v>8.0568661335902867</v>
      </c>
      <c r="N10" s="78">
        <v>8.1462463614981449</v>
      </c>
      <c r="O10" s="78">
        <v>8.2570344057515062</v>
      </c>
      <c r="P10" s="78">
        <v>8.3912917742260209</v>
      </c>
      <c r="Q10" s="78">
        <v>8.5319092029824226</v>
      </c>
      <c r="R10" s="78">
        <v>8.6591696629018191</v>
      </c>
      <c r="S10" s="78">
        <v>8.7722632905632683</v>
      </c>
      <c r="T10" s="78">
        <v>8.9280296877601639</v>
      </c>
      <c r="U10" s="4">
        <v>8.9511374639073615</v>
      </c>
      <c r="V10" s="4">
        <v>8.8405244218329297</v>
      </c>
    </row>
    <row r="11" spans="1:22" x14ac:dyDescent="0.3">
      <c r="A11" s="1" t="s">
        <v>51</v>
      </c>
      <c r="B11" s="77">
        <v>8.1467065222191213</v>
      </c>
      <c r="C11" s="78">
        <v>8.1369053421274238</v>
      </c>
      <c r="D11" s="78">
        <v>8.1557542118380919</v>
      </c>
      <c r="E11" s="78">
        <v>8.2012149718067295</v>
      </c>
      <c r="F11" s="78">
        <v>8.2697255781445733</v>
      </c>
      <c r="G11" s="78">
        <v>8.3164164818390542</v>
      </c>
      <c r="H11" s="78">
        <v>8.3795035531416975</v>
      </c>
      <c r="I11" s="78">
        <v>8.4373202351847745</v>
      </c>
      <c r="J11" s="78">
        <v>8.5314075974059751</v>
      </c>
      <c r="K11" s="78">
        <v>8.6379613399244679</v>
      </c>
      <c r="L11" s="78">
        <v>8.7822215990296755</v>
      </c>
      <c r="M11" s="78">
        <v>8.926282365963905</v>
      </c>
      <c r="N11" s="78">
        <v>9.0867748144627054</v>
      </c>
      <c r="O11" s="78">
        <v>9.2626629775975662</v>
      </c>
      <c r="P11" s="78">
        <v>9.4582397378071441</v>
      </c>
      <c r="Q11" s="78">
        <v>9.6862570093077132</v>
      </c>
      <c r="R11" s="78">
        <v>9.9125160788760009</v>
      </c>
      <c r="S11" s="78">
        <v>10.136525721957925</v>
      </c>
      <c r="T11" s="78">
        <v>10.398725050770571</v>
      </c>
      <c r="U11" s="4">
        <v>10.535605858320229</v>
      </c>
      <c r="V11" s="4">
        <v>10.375707560123189</v>
      </c>
    </row>
    <row r="12" spans="1:22" x14ac:dyDescent="0.3">
      <c r="A12" s="1" t="s">
        <v>96</v>
      </c>
      <c r="B12" s="78">
        <v>7.6108945435441475</v>
      </c>
      <c r="C12" s="78">
        <v>7.6201463897693182</v>
      </c>
      <c r="D12" s="78">
        <v>7.6344604976721753</v>
      </c>
      <c r="E12" s="78">
        <v>7.6575111134276801</v>
      </c>
      <c r="F12" s="78">
        <v>7.6871270473366211</v>
      </c>
      <c r="G12" s="78">
        <v>7.7109119667662691</v>
      </c>
      <c r="H12" s="78">
        <v>7.7533168766582978</v>
      </c>
      <c r="I12" s="78">
        <v>7.7944508138020661</v>
      </c>
      <c r="J12" s="78">
        <v>7.8771511457671721</v>
      </c>
      <c r="K12" s="78">
        <v>7.9786760547251561</v>
      </c>
      <c r="L12" s="78">
        <v>8.0921981949155892</v>
      </c>
      <c r="M12" s="78">
        <v>8.2047425673363641</v>
      </c>
      <c r="N12" s="78">
        <v>8.326676406943049</v>
      </c>
      <c r="O12" s="78">
        <v>8.4515128305260792</v>
      </c>
      <c r="P12" s="78">
        <v>8.5807716895000006</v>
      </c>
      <c r="Q12" s="78">
        <v>8.710209120909072</v>
      </c>
      <c r="R12" s="78">
        <v>8.8402073952793128</v>
      </c>
      <c r="S12" s="78">
        <v>8.9671344762822702</v>
      </c>
      <c r="T12" s="78">
        <v>9.1017462656441275</v>
      </c>
      <c r="U12" s="4">
        <v>9.142520784277913</v>
      </c>
      <c r="V12" s="4">
        <v>9.2389419010235994</v>
      </c>
    </row>
    <row r="13" spans="1:22" x14ac:dyDescent="0.3">
      <c r="T13" s="39"/>
      <c r="U13" s="19"/>
    </row>
  </sheetData>
  <mergeCells count="1">
    <mergeCell ref="B1:U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workbookViewId="0">
      <selection activeCell="A8" sqref="A8:A9"/>
    </sheetView>
  </sheetViews>
  <sheetFormatPr defaultRowHeight="14.4" x14ac:dyDescent="0.3"/>
  <sheetData>
    <row r="1" spans="1:46" x14ac:dyDescent="0.3">
      <c r="B1" t="s">
        <v>130</v>
      </c>
      <c r="D1" t="s">
        <v>41</v>
      </c>
      <c r="F1" t="s">
        <v>42</v>
      </c>
      <c r="H1" t="s">
        <v>58</v>
      </c>
      <c r="J1" t="s">
        <v>43</v>
      </c>
      <c r="L1" t="s">
        <v>44</v>
      </c>
      <c r="N1" t="s">
        <v>45</v>
      </c>
      <c r="P1" t="s">
        <v>46</v>
      </c>
      <c r="R1" t="s">
        <v>47</v>
      </c>
      <c r="T1" t="s">
        <v>48</v>
      </c>
    </row>
    <row r="2" spans="1:46" x14ac:dyDescent="0.3">
      <c r="B2" t="s">
        <v>21</v>
      </c>
      <c r="C2" t="s">
        <v>22</v>
      </c>
      <c r="D2" t="s">
        <v>21</v>
      </c>
      <c r="E2" t="s">
        <v>22</v>
      </c>
      <c r="F2" t="s">
        <v>21</v>
      </c>
      <c r="G2" t="s">
        <v>22</v>
      </c>
      <c r="H2" t="s">
        <v>21</v>
      </c>
      <c r="I2" t="s">
        <v>22</v>
      </c>
      <c r="J2" t="s">
        <v>21</v>
      </c>
      <c r="K2" t="s">
        <v>22</v>
      </c>
      <c r="L2" t="s">
        <v>21</v>
      </c>
      <c r="M2" t="s">
        <v>22</v>
      </c>
      <c r="N2" t="s">
        <v>21</v>
      </c>
      <c r="O2" t="s">
        <v>22</v>
      </c>
      <c r="P2" t="s">
        <v>21</v>
      </c>
      <c r="Q2" t="s">
        <v>22</v>
      </c>
      <c r="R2" t="s">
        <v>21</v>
      </c>
      <c r="S2" t="s">
        <v>22</v>
      </c>
      <c r="T2" t="s">
        <v>21</v>
      </c>
      <c r="U2" t="s">
        <v>22</v>
      </c>
    </row>
    <row r="3" spans="1:46" x14ac:dyDescent="0.3">
      <c r="A3" t="s">
        <v>128</v>
      </c>
      <c r="B3" s="7">
        <f t="shared" ref="B3:C4" si="0">SUM(D3,F3,H3,J3,L3,N3,P3,R3,T3)</f>
        <v>8847429</v>
      </c>
      <c r="C3" s="7">
        <f t="shared" si="0"/>
        <v>8682306</v>
      </c>
      <c r="D3" s="7">
        <f>SUM([1]Provincial!B53:B69)</f>
        <v>831355.73448662041</v>
      </c>
      <c r="E3" s="7">
        <f>SUM([1]Provincial!C53:C69)</f>
        <v>825997.6470591051</v>
      </c>
      <c r="F3" s="7">
        <f>SUM([1]Provincial!E53:E69)</f>
        <v>411814.71146913758</v>
      </c>
      <c r="G3" s="7">
        <f>SUM([1]Provincial!F53:F69)</f>
        <v>409708.57718015922</v>
      </c>
      <c r="H3" s="7">
        <f>SUM([1]Provincial!H53:H69)</f>
        <v>2594105.3772455114</v>
      </c>
      <c r="I3" s="7">
        <f>SUM([1]Provincial!I53:I69)</f>
        <v>2585847.2625614805</v>
      </c>
      <c r="J3" s="7">
        <f>SUM([1]Provincial!K53:K69)</f>
        <v>1695424.5870392285</v>
      </c>
      <c r="K3" s="7">
        <f>SUM([1]Provincial!L53:L69)</f>
        <v>1693624.4702972306</v>
      </c>
      <c r="L3" s="7">
        <f>SUM([1]Provincial!N53:N69)</f>
        <v>775028.67385874037</v>
      </c>
      <c r="M3" s="7">
        <f>SUM([1]Provincial!O53:O69)</f>
        <v>753767.19608563709</v>
      </c>
      <c r="N3" s="7">
        <f>SUM([1]Provincial!Q53:Q69)</f>
        <v>717544.7540366645</v>
      </c>
      <c r="O3" s="7">
        <f>SUM([1]Provincial!R53:R69)</f>
        <v>681153.32762424089</v>
      </c>
      <c r="P3" s="7">
        <f>SUM([1]Provincial!T53:T69)</f>
        <v>180036.46831357124</v>
      </c>
      <c r="Q3" s="7">
        <f>SUM([1]Provincial!U53:U69)</f>
        <v>174885.48094867164</v>
      </c>
      <c r="R3" s="7">
        <f>SUM([1]Provincial!W53:W69)</f>
        <v>602916.42808629374</v>
      </c>
      <c r="S3" s="7">
        <f>SUM([1]Provincial!X53:X69)</f>
        <v>544635.53808757802</v>
      </c>
      <c r="T3" s="7">
        <f>SUM([1]Provincial!Z53:Z69)</f>
        <v>1039202.2654642323</v>
      </c>
      <c r="U3" s="7">
        <f>SUM([1]Provincial!AA53:AA69)</f>
        <v>1012686.5001558966</v>
      </c>
      <c r="X3" s="7"/>
      <c r="AA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6" x14ac:dyDescent="0.3">
      <c r="A4" t="s">
        <v>129</v>
      </c>
      <c r="B4" s="7">
        <f t="shared" si="0"/>
        <v>6181387</v>
      </c>
      <c r="C4" s="7">
        <f t="shared" si="0"/>
        <v>6288638.9999999991</v>
      </c>
      <c r="D4" s="7">
        <f>SUM('Povincial est by age and sex'!B10:B12)</f>
        <v>553883.452571837</v>
      </c>
      <c r="E4" s="7">
        <f>SUM('Povincial est by age and sex'!C10:C12)</f>
        <v>618263.17484035913</v>
      </c>
      <c r="F4" s="7">
        <f>SUM('Povincial est by age and sex'!E10:E12)</f>
        <v>284494.25774985779</v>
      </c>
      <c r="G4" s="7">
        <f>SUM('Povincial est by age and sex'!F10:F12)</f>
        <v>303258.60379315971</v>
      </c>
      <c r="H4" s="7">
        <f>SUM('Povincial est by age and sex'!H10:H12)</f>
        <v>1888629.6688026837</v>
      </c>
      <c r="I4" s="7">
        <f>SUM('Povincial est by age and sex'!I10:I12)</f>
        <v>1802998.2440942882</v>
      </c>
      <c r="J4" s="7">
        <f>SUM('Povincial est by age and sex'!K10:K12)</f>
        <v>1021730.4001869467</v>
      </c>
      <c r="K4" s="7">
        <f>SUM('Povincial est by age and sex'!L10:L12)</f>
        <v>1150322.7160996322</v>
      </c>
      <c r="L4" s="7">
        <f>SUM('Povincial est by age and sex'!N10:N12)</f>
        <v>510835.01877388015</v>
      </c>
      <c r="M4" s="7">
        <f>SUM('Povincial est by age and sex'!O10:O12)</f>
        <v>580476.90896960837</v>
      </c>
      <c r="N4" s="7">
        <f>SUM('Povincial est by age and sex'!Q10:Q12)</f>
        <v>500710.48243123171</v>
      </c>
      <c r="O4" s="7">
        <f>SUM('Povincial est by age and sex'!R10:R12)</f>
        <v>492599.54803921247</v>
      </c>
      <c r="P4" s="7">
        <f>SUM('Povincial est by age and sex'!T10:T12)</f>
        <v>139566.31856322521</v>
      </c>
      <c r="Q4" s="7">
        <f>SUM('Povincial est by age and sex'!U10:U12)</f>
        <v>126086.72397836504</v>
      </c>
      <c r="R4" s="7">
        <f>SUM('Povincial est by age and sex'!W10:W12)</f>
        <v>468653.77638192603</v>
      </c>
      <c r="S4" s="7">
        <f>SUM('Povincial est by age and sex'!X10:X12)</f>
        <v>415991.36728485697</v>
      </c>
      <c r="T4" s="7">
        <f>SUM('Povincial est by age and sex'!Z10:Z12)</f>
        <v>812883.6245384115</v>
      </c>
      <c r="U4" s="7">
        <f>SUM('Povincial est by age and sex'!AA10:AA12)</f>
        <v>798641.71290051786</v>
      </c>
      <c r="X4" s="7"/>
      <c r="AA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x14ac:dyDescent="0.3">
      <c r="A5" t="s">
        <v>136</v>
      </c>
      <c r="B5" s="7">
        <f>SUM(D5,F5,H5,J5,L5,N5,P5,R5,T5)</f>
        <v>5802204.4060320817</v>
      </c>
      <c r="C5" s="7">
        <f>SUM(E5,G5,I5,K5,M5,O5,Q5,S5,U5)</f>
        <v>4546812.7898103604</v>
      </c>
      <c r="D5" s="7">
        <f>SUM('Povincial est by age and sex'!B13:B15)</f>
        <v>285336.32326333324</v>
      </c>
      <c r="E5" s="7">
        <f>SUM('Povincial est by age and sex'!C13:C15)</f>
        <v>450565.27197224647</v>
      </c>
      <c r="F5" s="7">
        <f>SUM('Povincial est by age and sex'!D13:D15)</f>
        <v>735901.59523557965</v>
      </c>
      <c r="G5" s="7">
        <f>SUM('Povincial est by age and sex'!E13:E15)</f>
        <v>152021.81794126047</v>
      </c>
      <c r="H5" s="7">
        <f>SUM('Povincial est by age and sex'!F13:F15)</f>
        <v>192789.56723029958</v>
      </c>
      <c r="I5" s="7">
        <f>SUM('Povincial est by age and sex'!G13:G15)</f>
        <v>344811.38517155999</v>
      </c>
      <c r="J5" s="7">
        <f>SUM('Povincial est by age and sex'!H13:H15)</f>
        <v>937832.66373637691</v>
      </c>
      <c r="K5" s="7">
        <f>SUM('Povincial est by age and sex'!I13:I15)</f>
        <v>943521.69813133276</v>
      </c>
      <c r="L5" s="7">
        <f>SUM('Povincial est by age and sex'!J13:J15)</f>
        <v>1881354.3618677096</v>
      </c>
      <c r="M5" s="7">
        <f>SUM('Povincial est by age and sex'!K13:K15)</f>
        <v>453077.19576191856</v>
      </c>
      <c r="N5" s="7">
        <f>SUM('Povincial est by age and sex'!L13:L15)</f>
        <v>671433.70611373964</v>
      </c>
      <c r="O5" s="7">
        <f>SUM('Povincial est by age and sex'!M13:M15)</f>
        <v>1124510.9018756582</v>
      </c>
      <c r="P5" s="7">
        <f>SUM('Povincial est by age and sex'!N13:N15)</f>
        <v>227582.86652925558</v>
      </c>
      <c r="Q5" s="7">
        <f>SUM('Povincial est by age and sex'!O13:O15)</f>
        <v>364066.69673827523</v>
      </c>
      <c r="R5" s="7">
        <f>SUM('Povincial est by age and sex'!P13:P15)</f>
        <v>591649.56326753076</v>
      </c>
      <c r="S5" s="7">
        <f>SUM('Povincial est by age and sex'!Q13:Q15)</f>
        <v>217957.03171492601</v>
      </c>
      <c r="T5" s="7">
        <f>SUM('Povincial est by age and sex'!R13:R15)</f>
        <v>278323.75878825656</v>
      </c>
      <c r="U5" s="7">
        <f>SUM('Povincial est by age and sex'!S13:S15)</f>
        <v>496280.79050318262</v>
      </c>
    </row>
    <row r="6" spans="1:46" x14ac:dyDescent="0.3">
      <c r="A6" t="s">
        <v>137</v>
      </c>
      <c r="B6" s="7">
        <f>SUM(D6,F6,H6,J6,L6,N6,P6,R6,T6)</f>
        <v>3199534.6659296006</v>
      </c>
      <c r="C6" s="7">
        <f>SUM(E6,G6,I6,K6,M6,O6,Q6,S6,U6)</f>
        <v>2606199.4239666797</v>
      </c>
      <c r="D6" s="7">
        <f>SUM('Povincial est by age and sex'!B16:B19)</f>
        <v>186797.90882448043</v>
      </c>
      <c r="E6" s="7">
        <f>SUM('Povincial est by age and sex'!C16:C19)</f>
        <v>363937.49429217627</v>
      </c>
      <c r="F6" s="7">
        <f>SUM('Povincial est by age and sex'!D16:D19)</f>
        <v>550735.4031166567</v>
      </c>
      <c r="G6" s="7">
        <f>SUM('Povincial est by age and sex'!E16:E19)</f>
        <v>72791.909098054544</v>
      </c>
      <c r="H6" s="7">
        <f>SUM('Povincial est by age and sex'!F16:F19)</f>
        <v>120150.67430020127</v>
      </c>
      <c r="I6" s="7">
        <f>SUM('Povincial est by age and sex'!G16:G19)</f>
        <v>192942.58339825581</v>
      </c>
      <c r="J6" s="7">
        <f>SUM('Povincial est by age and sex'!H16:H19)</f>
        <v>387332.36350877053</v>
      </c>
      <c r="K6" s="7">
        <f>SUM('Povincial est by age and sex'!I16:I19)</f>
        <v>503161.62724676041</v>
      </c>
      <c r="L6" s="7">
        <f>SUM('Povincial est by age and sex'!J16:J19)</f>
        <v>890493.99075553101</v>
      </c>
      <c r="M6" s="7">
        <f>SUM('Povincial est by age and sex'!K16:K19)</f>
        <v>215517.80314667409</v>
      </c>
      <c r="N6" s="7">
        <f>SUM('Povincial est by age and sex'!L16:L19)</f>
        <v>415570.44511341141</v>
      </c>
      <c r="O6" s="7">
        <f>SUM('Povincial est by age and sex'!M16:M19)</f>
        <v>631088.24826008559</v>
      </c>
      <c r="P6" s="7">
        <f>SUM('Povincial est by age and sex'!N16:N19)</f>
        <v>108641.06811035653</v>
      </c>
      <c r="Q6" s="7">
        <f>SUM('Povincial est by age and sex'!O16:O19)</f>
        <v>267485.03651756234</v>
      </c>
      <c r="R6" s="7">
        <f>SUM('Povincial est by age and sex'!P16:P19)</f>
        <v>376126.10462791892</v>
      </c>
      <c r="S6" s="7">
        <f>SUM('Povincial est by age and sex'!Q16:Q19)</f>
        <v>97794.007217418635</v>
      </c>
      <c r="T6" s="7">
        <f>SUM('Povincial est by age and sex'!R16:R19)</f>
        <v>163686.70757227374</v>
      </c>
      <c r="U6" s="7">
        <f>SUM('Povincial est by age and sex'!S16:S19)</f>
        <v>261480.71478969237</v>
      </c>
    </row>
    <row r="7" spans="1:46" x14ac:dyDescent="0.3">
      <c r="D7" s="7"/>
      <c r="E7" s="7"/>
    </row>
    <row r="8" spans="1:46" x14ac:dyDescent="0.3">
      <c r="B8" s="7"/>
      <c r="C8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2" workbookViewId="0">
      <selection activeCell="B21" sqref="B21"/>
    </sheetView>
  </sheetViews>
  <sheetFormatPr defaultRowHeight="14.4" x14ac:dyDescent="0.3"/>
  <cols>
    <col min="3" max="3" width="13.5546875" customWidth="1"/>
    <col min="4" max="4" width="11.33203125" customWidth="1"/>
  </cols>
  <sheetData>
    <row r="1" spans="1:8" ht="33" customHeight="1" x14ac:dyDescent="0.3">
      <c r="A1" s="10" t="s">
        <v>17</v>
      </c>
      <c r="B1" s="10" t="s">
        <v>52</v>
      </c>
      <c r="C1" s="116" t="s">
        <v>73</v>
      </c>
      <c r="D1" s="116"/>
    </row>
    <row r="2" spans="1:8" x14ac:dyDescent="0.3">
      <c r="A2" s="10"/>
      <c r="B2" s="10"/>
      <c r="C2" s="10" t="s">
        <v>21</v>
      </c>
      <c r="D2" s="10" t="s">
        <v>22</v>
      </c>
    </row>
    <row r="3" spans="1:8" x14ac:dyDescent="0.3">
      <c r="A3" s="10">
        <v>2002</v>
      </c>
      <c r="B3" s="11">
        <v>2.4500000000000002</v>
      </c>
      <c r="C3" s="14">
        <v>59.8978163876439</v>
      </c>
      <c r="D3" s="14">
        <v>67.189687575411241</v>
      </c>
      <c r="G3" s="19"/>
      <c r="H3" s="19"/>
    </row>
    <row r="4" spans="1:8" x14ac:dyDescent="0.3">
      <c r="A4" s="10">
        <v>2003</v>
      </c>
      <c r="B4" s="11">
        <v>2.42</v>
      </c>
      <c r="C4" s="14">
        <v>59.840501517463714</v>
      </c>
      <c r="D4" s="14">
        <v>67.886143398775417</v>
      </c>
      <c r="G4" s="19"/>
      <c r="H4" s="19"/>
    </row>
    <row r="5" spans="1:8" x14ac:dyDescent="0.3">
      <c r="A5" s="10">
        <v>2004</v>
      </c>
      <c r="B5" s="11">
        <v>2.54</v>
      </c>
      <c r="C5" s="14">
        <v>60.010560528614356</v>
      </c>
      <c r="D5" s="14">
        <v>68.058760553197075</v>
      </c>
      <c r="G5" s="19"/>
      <c r="H5" s="19"/>
    </row>
    <row r="6" spans="1:8" x14ac:dyDescent="0.3">
      <c r="A6" s="10">
        <v>2005</v>
      </c>
      <c r="B6" s="11">
        <v>2.59</v>
      </c>
      <c r="C6" s="14">
        <v>60.015044052232795</v>
      </c>
      <c r="D6" s="14">
        <v>68.079351610149999</v>
      </c>
      <c r="G6" s="19"/>
      <c r="H6" s="19"/>
    </row>
    <row r="7" spans="1:8" x14ac:dyDescent="0.3">
      <c r="A7" s="10">
        <v>2006</v>
      </c>
      <c r="B7" s="11">
        <v>2.62</v>
      </c>
      <c r="C7" s="14">
        <v>60.028319770510549</v>
      </c>
      <c r="D7" s="14">
        <v>68.22</v>
      </c>
      <c r="G7" s="19"/>
      <c r="H7" s="19"/>
    </row>
    <row r="8" spans="1:8" x14ac:dyDescent="0.3">
      <c r="A8" s="10">
        <v>2007</v>
      </c>
      <c r="B8" s="11">
        <v>2.65</v>
      </c>
      <c r="C8" s="14">
        <v>60.322816872833243</v>
      </c>
      <c r="D8" s="14">
        <v>68.241903786534081</v>
      </c>
      <c r="G8" s="19"/>
      <c r="H8" s="19"/>
    </row>
    <row r="9" spans="1:8" x14ac:dyDescent="0.3">
      <c r="A9" s="10">
        <v>2008</v>
      </c>
      <c r="B9" s="11">
        <v>2.66</v>
      </c>
      <c r="C9" s="14">
        <v>60.390835571644182</v>
      </c>
      <c r="D9" s="14">
        <v>68.194461756303156</v>
      </c>
      <c r="G9" s="19"/>
      <c r="H9" s="19"/>
    </row>
    <row r="10" spans="1:8" x14ac:dyDescent="0.3">
      <c r="A10" s="10">
        <v>2009</v>
      </c>
      <c r="B10" s="11">
        <v>2.62</v>
      </c>
      <c r="C10" s="14">
        <v>60.356940268255883</v>
      </c>
      <c r="D10" s="14">
        <v>68.294545438392959</v>
      </c>
      <c r="G10" s="19"/>
      <c r="H10" s="19"/>
    </row>
    <row r="11" spans="1:8" x14ac:dyDescent="0.3">
      <c r="A11" s="10">
        <v>2010</v>
      </c>
      <c r="B11" s="11">
        <v>2.58</v>
      </c>
      <c r="C11" s="14">
        <v>61.742950077555257</v>
      </c>
      <c r="D11" s="14">
        <v>68.401857024587372</v>
      </c>
      <c r="G11" s="19"/>
      <c r="H11" s="19"/>
    </row>
    <row r="12" spans="1:8" x14ac:dyDescent="0.3">
      <c r="A12" s="10">
        <v>2011</v>
      </c>
      <c r="B12" s="11">
        <v>2.5099999999999998</v>
      </c>
      <c r="C12" s="14">
        <v>62.859160041698779</v>
      </c>
      <c r="D12" s="14">
        <v>68.941284997970726</v>
      </c>
      <c r="G12" s="19"/>
      <c r="H12" s="19"/>
    </row>
    <row r="13" spans="1:8" x14ac:dyDescent="0.3">
      <c r="A13" s="10">
        <v>2012</v>
      </c>
      <c r="B13" s="11">
        <v>2.46</v>
      </c>
      <c r="C13" s="14">
        <v>63.2350510217302</v>
      </c>
      <c r="D13" s="14">
        <v>69.412994257391489</v>
      </c>
      <c r="G13" s="19"/>
      <c r="H13" s="19"/>
    </row>
    <row r="14" spans="1:8" x14ac:dyDescent="0.3">
      <c r="A14" s="10">
        <v>2013</v>
      </c>
      <c r="B14" s="11">
        <v>2.42</v>
      </c>
      <c r="C14" s="14">
        <v>63.465054460207227</v>
      </c>
      <c r="D14" s="14">
        <v>69.858683846785965</v>
      </c>
      <c r="G14" s="19"/>
      <c r="H14" s="19"/>
    </row>
    <row r="15" spans="1:8" x14ac:dyDescent="0.3">
      <c r="A15" s="10">
        <v>2014</v>
      </c>
      <c r="B15" s="11">
        <v>2.39</v>
      </c>
      <c r="C15" s="14">
        <v>63.583080158532681</v>
      </c>
      <c r="D15" s="14">
        <v>69.901204602652584</v>
      </c>
      <c r="G15" s="19"/>
      <c r="H15" s="19"/>
    </row>
    <row r="16" spans="1:8" x14ac:dyDescent="0.3">
      <c r="A16" s="10">
        <v>2015</v>
      </c>
      <c r="B16" s="11">
        <v>2.35</v>
      </c>
      <c r="C16" s="14">
        <v>63.707421196298498</v>
      </c>
      <c r="D16" s="14">
        <v>70.174960744308848</v>
      </c>
      <c r="G16" s="19"/>
      <c r="H16" s="19"/>
    </row>
    <row r="17" spans="1:8" x14ac:dyDescent="0.3">
      <c r="A17" s="16">
        <v>2016</v>
      </c>
      <c r="B17" s="29">
        <v>2.27</v>
      </c>
      <c r="C17" s="17">
        <v>63.739078588564617</v>
      </c>
      <c r="D17" s="17">
        <v>70.207275177495404</v>
      </c>
      <c r="G17" s="19"/>
      <c r="H17" s="19"/>
    </row>
    <row r="18" spans="1:8" x14ac:dyDescent="0.3">
      <c r="A18" s="25">
        <v>2017</v>
      </c>
      <c r="B18" s="56">
        <v>2.25</v>
      </c>
      <c r="C18" s="57">
        <v>64.017959670803634</v>
      </c>
      <c r="D18" s="57">
        <v>70.675339208497959</v>
      </c>
      <c r="G18" s="19"/>
      <c r="H18" s="19"/>
    </row>
    <row r="19" spans="1:8" x14ac:dyDescent="0.3">
      <c r="A19" s="16">
        <v>2018</v>
      </c>
      <c r="B19" s="56">
        <v>2.2799999999999998</v>
      </c>
      <c r="C19" s="57">
        <v>63.792363585700393</v>
      </c>
      <c r="D19" s="57">
        <v>70.456579367532171</v>
      </c>
      <c r="G19" s="19"/>
      <c r="H19" s="19"/>
    </row>
    <row r="20" spans="1:8" x14ac:dyDescent="0.3">
      <c r="A20" s="16">
        <v>2019</v>
      </c>
      <c r="B20" s="58">
        <v>2.33</v>
      </c>
      <c r="C20" s="57">
        <v>64.054330343563976</v>
      </c>
      <c r="D20" s="57">
        <v>70.590801463247345</v>
      </c>
      <c r="G20" s="19"/>
      <c r="H20" s="19"/>
    </row>
    <row r="21" spans="1:8" x14ac:dyDescent="0.3">
      <c r="A21" s="16">
        <v>2020</v>
      </c>
      <c r="B21" s="69">
        <v>2.34</v>
      </c>
      <c r="C21" s="68">
        <v>64.72544163731844</v>
      </c>
      <c r="D21" s="68">
        <v>71.40761583082589</v>
      </c>
      <c r="G21" s="19"/>
      <c r="H21" s="19"/>
    </row>
    <row r="22" spans="1:8" x14ac:dyDescent="0.3">
      <c r="A22" s="16">
        <v>2021</v>
      </c>
      <c r="B22" s="69">
        <v>2.35</v>
      </c>
      <c r="C22" s="68">
        <v>64.850748050363634</v>
      </c>
      <c r="D22" s="68">
        <v>71.40761583082589</v>
      </c>
    </row>
    <row r="23" spans="1:8" x14ac:dyDescent="0.3">
      <c r="A23" s="16">
        <v>2022</v>
      </c>
      <c r="B23" s="21">
        <v>2.34</v>
      </c>
      <c r="C23" s="68">
        <v>64.788065198052138</v>
      </c>
      <c r="D23" s="68">
        <v>71.334339855925137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F10" sqref="F10"/>
    </sheetView>
  </sheetViews>
  <sheetFormatPr defaultRowHeight="14.4" x14ac:dyDescent="0.3"/>
  <cols>
    <col min="2" max="2" width="15.33203125" customWidth="1"/>
    <col min="3" max="3" width="17.5546875" customWidth="1"/>
    <col min="4" max="4" width="11.5546875" bestFit="1" customWidth="1"/>
  </cols>
  <sheetData>
    <row r="2" spans="2:7" ht="15" thickBot="1" x14ac:dyDescent="0.35"/>
    <row r="3" spans="2:7" ht="24.6" thickBot="1" x14ac:dyDescent="0.35">
      <c r="B3" s="59"/>
      <c r="C3" s="60" t="s">
        <v>49</v>
      </c>
      <c r="D3" s="61" t="s">
        <v>20</v>
      </c>
    </row>
    <row r="4" spans="2:7" ht="15" thickBot="1" x14ac:dyDescent="0.35">
      <c r="B4" s="62" t="s">
        <v>50</v>
      </c>
      <c r="C4" s="91">
        <v>6676690.5789153064</v>
      </c>
      <c r="D4" s="53">
        <v>11.016733702258893</v>
      </c>
      <c r="F4" s="5"/>
      <c r="G4" s="5"/>
    </row>
    <row r="5" spans="2:7" ht="15" thickBot="1" x14ac:dyDescent="0.35">
      <c r="B5" s="62" t="s">
        <v>10</v>
      </c>
      <c r="C5" s="92">
        <v>2921610.9011724889</v>
      </c>
      <c r="D5" s="53">
        <v>4.8207429862749409</v>
      </c>
      <c r="F5" s="5"/>
      <c r="G5" s="5"/>
    </row>
    <row r="6" spans="2:7" ht="15" thickBot="1" x14ac:dyDescent="0.35">
      <c r="B6" s="62" t="s">
        <v>11</v>
      </c>
      <c r="C6" s="92">
        <v>16098570.611608213</v>
      </c>
      <c r="D6" s="53">
        <v>26.563109869906775</v>
      </c>
      <c r="F6" s="5"/>
      <c r="G6" s="5"/>
    </row>
    <row r="7" spans="2:7" ht="15" thickBot="1" x14ac:dyDescent="0.35">
      <c r="B7" s="62" t="s">
        <v>12</v>
      </c>
      <c r="C7" s="92">
        <v>11538324.692820555</v>
      </c>
      <c r="D7" s="53">
        <v>19.038571431245391</v>
      </c>
      <c r="F7" s="5"/>
      <c r="G7" s="5"/>
    </row>
    <row r="8" spans="2:7" ht="15" thickBot="1" x14ac:dyDescent="0.35">
      <c r="B8" s="62" t="s">
        <v>13</v>
      </c>
      <c r="C8" s="92">
        <v>5941439.0028309422</v>
      </c>
      <c r="D8" s="53">
        <v>9.8035472108154753</v>
      </c>
      <c r="F8" s="5"/>
      <c r="G8" s="5"/>
    </row>
    <row r="9" spans="2:7" ht="15" thickBot="1" x14ac:dyDescent="0.35">
      <c r="B9" s="62" t="s">
        <v>14</v>
      </c>
      <c r="C9" s="92">
        <v>4720496.713954458</v>
      </c>
      <c r="D9" s="53">
        <v>7.7889569129131448</v>
      </c>
      <c r="F9" s="5"/>
      <c r="G9" s="5"/>
    </row>
    <row r="10" spans="2:7" ht="15" thickBot="1" x14ac:dyDescent="0.35">
      <c r="B10" s="62" t="s">
        <v>15</v>
      </c>
      <c r="C10" s="92">
        <v>1308733.8398658761</v>
      </c>
      <c r="D10" s="53">
        <v>2.1594489111818977</v>
      </c>
      <c r="F10" s="5"/>
      <c r="G10" s="5"/>
    </row>
    <row r="11" spans="2:7" ht="15" thickBot="1" x14ac:dyDescent="0.35">
      <c r="B11" s="62" t="s">
        <v>16</v>
      </c>
      <c r="C11" s="92">
        <v>4186983.9558735061</v>
      </c>
      <c r="D11" s="53">
        <v>6.9086453404259274</v>
      </c>
      <c r="F11" s="5"/>
      <c r="G11" s="5"/>
    </row>
    <row r="12" spans="2:7" ht="15" thickBot="1" x14ac:dyDescent="0.35">
      <c r="B12" s="62" t="s">
        <v>51</v>
      </c>
      <c r="C12" s="92">
        <v>7212141.7029586527</v>
      </c>
      <c r="D12" s="53">
        <v>11.900243634977549</v>
      </c>
      <c r="F12" s="5"/>
      <c r="G12" s="5"/>
    </row>
    <row r="13" spans="2:7" ht="15" thickBot="1" x14ac:dyDescent="0.35">
      <c r="B13" s="62" t="s">
        <v>9</v>
      </c>
      <c r="C13" s="93">
        <v>60604992</v>
      </c>
      <c r="D13" s="53">
        <v>100</v>
      </c>
      <c r="F13" s="5"/>
      <c r="G13" s="5"/>
    </row>
    <row r="14" spans="2:7" x14ac:dyDescent="0.3">
      <c r="C14" s="41"/>
      <c r="D14" s="4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C2" sqref="C2:F7"/>
    </sheetView>
  </sheetViews>
  <sheetFormatPr defaultRowHeight="14.4" x14ac:dyDescent="0.3"/>
  <cols>
    <col min="3" max="3" width="10.6640625" customWidth="1"/>
    <col min="4" max="4" width="12.33203125" customWidth="1"/>
    <col min="6" max="6" width="22.44140625" customWidth="1"/>
  </cols>
  <sheetData>
    <row r="1" spans="2:12" ht="15" thickBot="1" x14ac:dyDescent="0.35">
      <c r="B1" s="22"/>
      <c r="C1" s="23" t="s">
        <v>5</v>
      </c>
      <c r="D1" s="23" t="s">
        <v>7</v>
      </c>
      <c r="E1" s="23" t="s">
        <v>8</v>
      </c>
      <c r="F1" s="32" t="s">
        <v>94</v>
      </c>
    </row>
    <row r="2" spans="2:12" ht="15" thickBot="1" x14ac:dyDescent="0.35">
      <c r="B2" s="24" t="s">
        <v>93</v>
      </c>
      <c r="C2" s="96">
        <v>632633</v>
      </c>
      <c r="D2" s="96">
        <v>36908</v>
      </c>
      <c r="E2" s="96">
        <v>-202868</v>
      </c>
      <c r="F2" s="97">
        <v>466673</v>
      </c>
      <c r="G2" s="7"/>
      <c r="H2" s="7"/>
      <c r="I2" s="7"/>
      <c r="J2" s="7"/>
      <c r="K2" s="7"/>
      <c r="L2" s="7"/>
    </row>
    <row r="3" spans="2:12" ht="15" thickBot="1" x14ac:dyDescent="0.35">
      <c r="B3" s="24" t="s">
        <v>61</v>
      </c>
      <c r="C3" s="96">
        <v>565916</v>
      </c>
      <c r="D3" s="96">
        <v>25310</v>
      </c>
      <c r="E3" s="96">
        <v>-99574</v>
      </c>
      <c r="F3" s="98">
        <v>491652</v>
      </c>
      <c r="G3" s="7"/>
      <c r="H3" s="7"/>
      <c r="I3" s="7"/>
      <c r="J3" s="7"/>
      <c r="K3" s="7"/>
      <c r="L3" s="7"/>
    </row>
    <row r="4" spans="2:12" ht="15" thickBot="1" x14ac:dyDescent="0.35">
      <c r="B4" s="24" t="s">
        <v>62</v>
      </c>
      <c r="C4" s="96">
        <v>815780</v>
      </c>
      <c r="D4" s="96">
        <v>43222</v>
      </c>
      <c r="E4" s="96">
        <v>-106787</v>
      </c>
      <c r="F4" s="98">
        <v>752215</v>
      </c>
      <c r="G4" s="7"/>
      <c r="H4" s="7"/>
      <c r="I4" s="7"/>
      <c r="J4" s="7"/>
      <c r="K4" s="7"/>
      <c r="L4" s="7"/>
    </row>
    <row r="5" spans="2:12" ht="15" thickBot="1" x14ac:dyDescent="0.35">
      <c r="B5" s="24" t="s">
        <v>63</v>
      </c>
      <c r="C5" s="96">
        <v>972995</v>
      </c>
      <c r="D5" s="96">
        <v>54697</v>
      </c>
      <c r="E5" s="96">
        <v>-111346</v>
      </c>
      <c r="F5" s="98">
        <v>916346</v>
      </c>
      <c r="G5" s="7"/>
      <c r="H5" s="7"/>
      <c r="I5" s="7"/>
      <c r="J5" s="7"/>
      <c r="K5" s="7"/>
      <c r="L5" s="7"/>
    </row>
    <row r="6" spans="2:12" ht="15" thickBot="1" x14ac:dyDescent="0.35">
      <c r="B6" s="107" t="s">
        <v>72</v>
      </c>
      <c r="C6" s="105">
        <v>894365</v>
      </c>
      <c r="D6" s="105">
        <v>49584</v>
      </c>
      <c r="E6" s="105">
        <v>-90957</v>
      </c>
      <c r="F6" s="106">
        <v>852992</v>
      </c>
      <c r="G6" s="7"/>
      <c r="H6" s="7"/>
      <c r="I6" s="7"/>
      <c r="J6" s="7"/>
      <c r="K6" s="7"/>
      <c r="L6" s="7"/>
    </row>
    <row r="7" spans="2:12" ht="15" thickBot="1" x14ac:dyDescent="0.35">
      <c r="B7" s="108" t="s">
        <v>133</v>
      </c>
      <c r="C7" s="109">
        <v>595057</v>
      </c>
      <c r="D7" s="109">
        <v>40979</v>
      </c>
      <c r="E7" s="109">
        <v>-43516</v>
      </c>
      <c r="F7" s="109">
        <v>592520</v>
      </c>
    </row>
    <row r="14" spans="2:12" x14ac:dyDescent="0.3">
      <c r="C14" s="7"/>
      <c r="D14" s="7"/>
      <c r="E14" s="7"/>
      <c r="F14" s="7"/>
      <c r="G14" s="7"/>
      <c r="H14" s="7"/>
    </row>
    <row r="15" spans="2:12" x14ac:dyDescent="0.3">
      <c r="C15" s="7"/>
      <c r="D15" s="7"/>
      <c r="E15" s="7"/>
      <c r="F15" s="7"/>
      <c r="G15" s="7"/>
      <c r="H15" s="7"/>
    </row>
    <row r="16" spans="2:12" x14ac:dyDescent="0.3">
      <c r="C16" s="7"/>
      <c r="D16" s="7"/>
      <c r="E16" s="7"/>
      <c r="F16" s="7"/>
      <c r="G16" s="7"/>
      <c r="H16" s="7"/>
    </row>
    <row r="17" spans="3:8" x14ac:dyDescent="0.3">
      <c r="C17" s="7"/>
      <c r="D17" s="7"/>
      <c r="E17" s="7"/>
      <c r="F17" s="7"/>
      <c r="G17" s="7"/>
      <c r="H17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I23" sqref="I23"/>
    </sheetView>
  </sheetViews>
  <sheetFormatPr defaultRowHeight="14.4" x14ac:dyDescent="0.3"/>
  <cols>
    <col min="2" max="2" width="17.44140625" customWidth="1"/>
    <col min="3" max="7" width="11.44140625" bestFit="1" customWidth="1"/>
    <col min="8" max="9" width="10.44140625" bestFit="1" customWidth="1"/>
  </cols>
  <sheetData>
    <row r="1" spans="1:18" x14ac:dyDescent="0.3">
      <c r="A1" s="79"/>
      <c r="B1" s="80"/>
      <c r="C1" s="117" t="s">
        <v>122</v>
      </c>
      <c r="D1" s="117"/>
      <c r="E1" s="117"/>
      <c r="F1" s="80"/>
      <c r="G1" s="80"/>
      <c r="H1" s="80"/>
      <c r="I1" s="81"/>
    </row>
    <row r="2" spans="1:18" ht="22.5" customHeight="1" x14ac:dyDescent="0.3">
      <c r="A2" s="63"/>
      <c r="B2" s="65" t="s">
        <v>107</v>
      </c>
      <c r="C2" s="27" t="s">
        <v>21</v>
      </c>
      <c r="D2" s="27" t="s">
        <v>22</v>
      </c>
      <c r="E2" s="27" t="s">
        <v>113</v>
      </c>
      <c r="F2" s="64" t="s">
        <v>108</v>
      </c>
      <c r="G2" s="64" t="s">
        <v>109</v>
      </c>
      <c r="H2" s="64" t="s">
        <v>110</v>
      </c>
      <c r="I2" s="64" t="s">
        <v>111</v>
      </c>
    </row>
    <row r="3" spans="1:18" x14ac:dyDescent="0.3">
      <c r="A3" s="10">
        <v>2002</v>
      </c>
      <c r="B3" s="17">
        <v>21.3</v>
      </c>
      <c r="C3" s="36">
        <v>53.2</v>
      </c>
      <c r="D3" s="36">
        <v>57.5</v>
      </c>
      <c r="E3" s="36">
        <v>55.5</v>
      </c>
      <c r="F3" s="36">
        <v>55.2</v>
      </c>
      <c r="G3" s="36">
        <v>74.7</v>
      </c>
      <c r="H3" s="36">
        <v>13.078800820156804</v>
      </c>
      <c r="I3" s="111">
        <v>0.81025612578759443</v>
      </c>
      <c r="K3" s="19"/>
      <c r="L3" s="19"/>
      <c r="M3" s="19"/>
      <c r="N3" s="19"/>
      <c r="O3" s="19"/>
      <c r="P3" s="19"/>
      <c r="Q3" s="19"/>
      <c r="R3" s="6"/>
    </row>
    <row r="4" spans="1:18" x14ac:dyDescent="0.3">
      <c r="A4" s="10">
        <v>2003</v>
      </c>
      <c r="B4" s="17">
        <v>21.2</v>
      </c>
      <c r="C4" s="36">
        <v>52.8</v>
      </c>
      <c r="D4" s="36">
        <v>57.3</v>
      </c>
      <c r="E4" s="36">
        <v>55.1</v>
      </c>
      <c r="F4" s="36">
        <v>56.8</v>
      </c>
      <c r="G4" s="36">
        <v>76.2</v>
      </c>
      <c r="H4" s="36">
        <v>13.375232808612898</v>
      </c>
      <c r="I4" s="111">
        <v>0.7770039231373862</v>
      </c>
      <c r="K4" s="19"/>
      <c r="L4" s="19"/>
      <c r="M4" s="19"/>
      <c r="N4" s="19"/>
      <c r="O4" s="19"/>
      <c r="P4" s="19"/>
      <c r="Q4" s="19"/>
      <c r="R4" s="6"/>
    </row>
    <row r="5" spans="1:18" x14ac:dyDescent="0.3">
      <c r="A5" s="10">
        <v>2004</v>
      </c>
      <c r="B5" s="17">
        <v>22.4</v>
      </c>
      <c r="C5" s="36">
        <v>52.5</v>
      </c>
      <c r="D5" s="36">
        <v>56.4</v>
      </c>
      <c r="E5" s="36">
        <v>54.5</v>
      </c>
      <c r="F5" s="36">
        <v>55.4</v>
      </c>
      <c r="G5" s="36">
        <v>75.8</v>
      </c>
      <c r="H5" s="36">
        <v>13.823557276596979</v>
      </c>
      <c r="I5" s="111">
        <v>0.85040481915101118</v>
      </c>
      <c r="K5" s="19"/>
      <c r="L5" s="19"/>
      <c r="M5" s="19"/>
      <c r="N5" s="19"/>
      <c r="O5" s="19"/>
      <c r="P5" s="19"/>
      <c r="Q5" s="19"/>
      <c r="R5" s="6"/>
    </row>
    <row r="6" spans="1:18" x14ac:dyDescent="0.3">
      <c r="A6" s="10">
        <v>2005</v>
      </c>
      <c r="B6" s="17">
        <v>23.1</v>
      </c>
      <c r="C6" s="36">
        <v>52.2</v>
      </c>
      <c r="D6" s="36">
        <v>55.7</v>
      </c>
      <c r="E6" s="36">
        <v>54</v>
      </c>
      <c r="F6" s="36">
        <v>55.4</v>
      </c>
      <c r="G6" s="36">
        <v>74.7</v>
      </c>
      <c r="H6" s="36">
        <v>14.239247196339893</v>
      </c>
      <c r="I6" s="111">
        <v>0.87607279972287067</v>
      </c>
      <c r="K6" s="19"/>
      <c r="L6" s="19"/>
      <c r="M6" s="19"/>
      <c r="N6" s="19"/>
      <c r="O6" s="19"/>
      <c r="P6" s="19"/>
      <c r="Q6" s="19"/>
      <c r="R6" s="6"/>
    </row>
    <row r="7" spans="1:18" x14ac:dyDescent="0.3">
      <c r="A7" s="10">
        <v>2006</v>
      </c>
      <c r="B7" s="17">
        <v>23.6</v>
      </c>
      <c r="C7" s="36">
        <v>52.1</v>
      </c>
      <c r="D7" s="36">
        <v>55.4</v>
      </c>
      <c r="E7" s="36">
        <v>53.8</v>
      </c>
      <c r="F7" s="36">
        <v>53.8</v>
      </c>
      <c r="G7" s="36">
        <v>72.099999999999994</v>
      </c>
      <c r="H7" s="36">
        <v>14.518058164235823</v>
      </c>
      <c r="I7" s="111">
        <v>0.89351613583562373</v>
      </c>
      <c r="K7" s="19"/>
      <c r="L7" s="19"/>
      <c r="M7" s="19"/>
      <c r="N7" s="19"/>
      <c r="O7" s="19"/>
      <c r="P7" s="19"/>
      <c r="Q7" s="19"/>
      <c r="R7" s="6"/>
    </row>
    <row r="8" spans="1:18" x14ac:dyDescent="0.3">
      <c r="A8" s="10">
        <v>2007</v>
      </c>
      <c r="B8" s="17">
        <v>24</v>
      </c>
      <c r="C8" s="36">
        <v>52.6</v>
      </c>
      <c r="D8" s="36">
        <v>56</v>
      </c>
      <c r="E8" s="36">
        <v>54.4</v>
      </c>
      <c r="F8" s="36">
        <v>49.5</v>
      </c>
      <c r="G8" s="36">
        <v>67.3</v>
      </c>
      <c r="H8" s="36">
        <v>14.276923298077175</v>
      </c>
      <c r="I8" s="111">
        <v>0.95816018738323994</v>
      </c>
      <c r="K8" s="19"/>
      <c r="L8" s="19"/>
      <c r="M8" s="19"/>
      <c r="N8" s="19"/>
      <c r="O8" s="19"/>
      <c r="P8" s="19"/>
      <c r="Q8" s="19"/>
      <c r="R8" s="6"/>
    </row>
    <row r="9" spans="1:18" x14ac:dyDescent="0.3">
      <c r="A9" s="10">
        <v>2008</v>
      </c>
      <c r="B9" s="17">
        <v>24.2</v>
      </c>
      <c r="C9" s="36">
        <v>53.3</v>
      </c>
      <c r="D9" s="36">
        <v>56.8</v>
      </c>
      <c r="E9" s="36">
        <v>55.1</v>
      </c>
      <c r="F9" s="36">
        <v>48</v>
      </c>
      <c r="G9" s="36">
        <v>63</v>
      </c>
      <c r="H9" s="36">
        <v>13.855177861069766</v>
      </c>
      <c r="I9" s="111">
        <v>1.0202810750984186</v>
      </c>
      <c r="K9" s="19"/>
      <c r="L9" s="19"/>
      <c r="M9" s="19"/>
      <c r="N9" s="19"/>
      <c r="O9" s="19"/>
      <c r="P9" s="19"/>
      <c r="Q9" s="19"/>
      <c r="R9" s="6"/>
    </row>
    <row r="10" spans="1:18" x14ac:dyDescent="0.3">
      <c r="A10" s="10">
        <v>2009</v>
      </c>
      <c r="B10" s="17">
        <v>24</v>
      </c>
      <c r="C10" s="36">
        <v>54.4</v>
      </c>
      <c r="D10" s="36">
        <v>59.4</v>
      </c>
      <c r="E10" s="36">
        <v>57</v>
      </c>
      <c r="F10" s="36">
        <v>45.1</v>
      </c>
      <c r="G10" s="36">
        <v>55.7</v>
      </c>
      <c r="H10" s="36">
        <v>12.748383343005075</v>
      </c>
      <c r="I10" s="111">
        <v>1.1103164065229241</v>
      </c>
      <c r="K10" s="19"/>
      <c r="L10" s="19"/>
      <c r="M10" s="19"/>
      <c r="N10" s="19"/>
      <c r="O10" s="19"/>
      <c r="P10" s="19"/>
      <c r="Q10" s="19"/>
      <c r="R10" s="6"/>
    </row>
    <row r="11" spans="1:18" x14ac:dyDescent="0.3">
      <c r="A11" s="10">
        <v>2010</v>
      </c>
      <c r="B11" s="17">
        <v>23.7</v>
      </c>
      <c r="C11" s="36">
        <v>55.8</v>
      </c>
      <c r="D11" s="36">
        <v>61.2</v>
      </c>
      <c r="E11" s="36">
        <v>58.6</v>
      </c>
      <c r="F11" s="36">
        <v>38.6</v>
      </c>
      <c r="G11" s="36">
        <v>50.1</v>
      </c>
      <c r="H11" s="36">
        <v>11.720522645603468</v>
      </c>
      <c r="I11" s="111">
        <v>1.1786868993147988</v>
      </c>
      <c r="K11" s="19"/>
      <c r="L11" s="19"/>
      <c r="M11" s="19"/>
      <c r="N11" s="19"/>
      <c r="O11" s="19"/>
      <c r="P11" s="19"/>
      <c r="Q11" s="19"/>
      <c r="R11" s="6"/>
    </row>
    <row r="12" spans="1:18" x14ac:dyDescent="0.3">
      <c r="A12" s="10">
        <v>2011</v>
      </c>
      <c r="B12" s="17">
        <v>23.1</v>
      </c>
      <c r="C12" s="36">
        <v>57.5</v>
      </c>
      <c r="D12" s="36">
        <v>62.9</v>
      </c>
      <c r="E12" s="36">
        <v>60.3</v>
      </c>
      <c r="F12" s="36">
        <v>37.299999999999997</v>
      </c>
      <c r="G12" s="36">
        <v>46</v>
      </c>
      <c r="H12" s="36">
        <v>10.741835579970028</v>
      </c>
      <c r="I12" s="111">
        <v>1.2180158695606884</v>
      </c>
      <c r="K12" s="19"/>
      <c r="L12" s="19"/>
      <c r="M12" s="19"/>
      <c r="N12" s="19"/>
      <c r="O12" s="19"/>
      <c r="P12" s="19"/>
      <c r="Q12" s="19"/>
      <c r="R12" s="6"/>
    </row>
    <row r="13" spans="1:18" x14ac:dyDescent="0.3">
      <c r="A13" s="10">
        <v>2012</v>
      </c>
      <c r="B13" s="17">
        <v>22.6</v>
      </c>
      <c r="C13" s="36">
        <v>58.5</v>
      </c>
      <c r="D13" s="36">
        <v>63.9</v>
      </c>
      <c r="E13" s="36">
        <v>61.3</v>
      </c>
      <c r="F13" s="36">
        <v>35.200000000000003</v>
      </c>
      <c r="G13" s="36">
        <v>41.7</v>
      </c>
      <c r="H13" s="36">
        <v>10.256293386170009</v>
      </c>
      <c r="I13" s="111">
        <v>1.2170381238610726</v>
      </c>
      <c r="K13" s="19"/>
      <c r="L13" s="19"/>
      <c r="M13" s="19"/>
      <c r="N13" s="19"/>
      <c r="O13" s="19"/>
      <c r="P13" s="19"/>
      <c r="Q13" s="19"/>
      <c r="R13" s="6"/>
    </row>
    <row r="14" spans="1:18" x14ac:dyDescent="0.3">
      <c r="A14" s="10">
        <v>2013</v>
      </c>
      <c r="B14" s="17">
        <v>22.2</v>
      </c>
      <c r="C14" s="36">
        <v>59.2</v>
      </c>
      <c r="D14" s="36">
        <v>64.8</v>
      </c>
      <c r="E14" s="36">
        <v>62.1</v>
      </c>
      <c r="F14" s="36">
        <v>32.799999999999997</v>
      </c>
      <c r="G14" s="36">
        <v>38.5</v>
      </c>
      <c r="H14" s="36">
        <v>9.9125286539957447</v>
      </c>
      <c r="I14" s="111">
        <v>1.2090003462907608</v>
      </c>
      <c r="K14" s="19"/>
      <c r="L14" s="19"/>
      <c r="M14" s="19"/>
      <c r="N14" s="19"/>
      <c r="O14" s="19"/>
      <c r="P14" s="19"/>
      <c r="Q14" s="19"/>
      <c r="R14" s="6"/>
    </row>
    <row r="15" spans="1:18" x14ac:dyDescent="0.3">
      <c r="A15" s="10">
        <v>2014</v>
      </c>
      <c r="B15" s="17">
        <v>21.8</v>
      </c>
      <c r="C15" s="36">
        <v>60</v>
      </c>
      <c r="D15" s="36">
        <v>65.900000000000006</v>
      </c>
      <c r="E15" s="36">
        <v>63</v>
      </c>
      <c r="F15" s="36">
        <v>31.3</v>
      </c>
      <c r="G15" s="36">
        <v>37.700000000000003</v>
      </c>
      <c r="H15" s="36">
        <v>9.4916930902134045</v>
      </c>
      <c r="I15" s="111">
        <v>1.2133581816077694</v>
      </c>
      <c r="K15" s="19"/>
      <c r="L15" s="19"/>
      <c r="M15" s="19"/>
      <c r="N15" s="19"/>
      <c r="O15" s="19"/>
      <c r="P15" s="19"/>
      <c r="Q15" s="19"/>
      <c r="R15" s="6"/>
    </row>
    <row r="16" spans="1:18" x14ac:dyDescent="0.3">
      <c r="A16" s="16">
        <v>2015</v>
      </c>
      <c r="B16" s="17">
        <v>21.3</v>
      </c>
      <c r="C16" s="17">
        <v>60.4</v>
      </c>
      <c r="D16" s="17">
        <v>66</v>
      </c>
      <c r="E16" s="17">
        <v>63.3</v>
      </c>
      <c r="F16" s="17">
        <v>30</v>
      </c>
      <c r="G16" s="17">
        <v>37.4</v>
      </c>
      <c r="H16" s="17">
        <v>9.4301041715689617</v>
      </c>
      <c r="I16" s="29">
        <v>1.1673810929252655</v>
      </c>
      <c r="K16" s="19"/>
      <c r="L16" s="19"/>
      <c r="M16" s="19"/>
      <c r="N16" s="19"/>
      <c r="O16" s="19"/>
      <c r="P16" s="19"/>
      <c r="Q16" s="19"/>
      <c r="R16" s="6"/>
    </row>
    <row r="17" spans="1:18" x14ac:dyDescent="0.3">
      <c r="A17" s="2">
        <v>2016</v>
      </c>
      <c r="B17" s="17">
        <v>20.399999999999999</v>
      </c>
      <c r="C17" s="17">
        <v>61.1</v>
      </c>
      <c r="D17" s="17">
        <v>66.7</v>
      </c>
      <c r="E17" s="17">
        <v>64</v>
      </c>
      <c r="F17" s="17">
        <v>28.8</v>
      </c>
      <c r="G17" s="17">
        <v>37.200000000000003</v>
      </c>
      <c r="H17" s="17">
        <v>9.1298937660785899</v>
      </c>
      <c r="I17" s="29">
        <v>1.110421914629715</v>
      </c>
      <c r="K17" s="19"/>
      <c r="L17" s="19"/>
      <c r="M17" s="19"/>
      <c r="N17" s="19"/>
      <c r="O17" s="19"/>
      <c r="P17" s="19"/>
      <c r="Q17" s="19"/>
      <c r="R17" s="6"/>
    </row>
    <row r="18" spans="1:18" x14ac:dyDescent="0.3">
      <c r="A18" s="2">
        <v>2017</v>
      </c>
      <c r="B18" s="17">
        <v>20</v>
      </c>
      <c r="C18" s="17">
        <v>61.7</v>
      </c>
      <c r="D18" s="17">
        <v>67.099999999999994</v>
      </c>
      <c r="E18" s="17">
        <v>64.5</v>
      </c>
      <c r="F18" s="17">
        <v>27.5</v>
      </c>
      <c r="G18" s="17">
        <v>36.299999999999997</v>
      </c>
      <c r="H18" s="17">
        <v>8.9368697796039402</v>
      </c>
      <c r="I18" s="29">
        <v>1.0925890335467066</v>
      </c>
      <c r="K18" s="19"/>
      <c r="L18" s="19"/>
      <c r="M18" s="19"/>
      <c r="N18" s="19"/>
      <c r="O18" s="19"/>
      <c r="P18" s="19"/>
      <c r="Q18" s="19"/>
      <c r="R18" s="6"/>
    </row>
    <row r="19" spans="1:18" x14ac:dyDescent="0.3">
      <c r="A19" s="16">
        <v>2018</v>
      </c>
      <c r="B19" s="17">
        <v>20</v>
      </c>
      <c r="C19" s="17">
        <v>61.7</v>
      </c>
      <c r="D19" s="17">
        <v>67.400000000000006</v>
      </c>
      <c r="E19" s="17">
        <v>64.599999999999994</v>
      </c>
      <c r="F19" s="17">
        <v>27.2</v>
      </c>
      <c r="G19" s="17">
        <v>37</v>
      </c>
      <c r="H19" s="17">
        <v>8.9614854553630074</v>
      </c>
      <c r="I19" s="29">
        <v>1.0920712619442936</v>
      </c>
      <c r="K19" s="19"/>
      <c r="L19" s="19"/>
      <c r="M19" s="19"/>
      <c r="N19" s="19"/>
      <c r="O19" s="19"/>
      <c r="P19" s="19"/>
      <c r="Q19" s="19"/>
      <c r="R19" s="6"/>
    </row>
    <row r="20" spans="1:18" x14ac:dyDescent="0.3">
      <c r="A20" s="16">
        <v>2019</v>
      </c>
      <c r="B20" s="17">
        <v>20.2</v>
      </c>
      <c r="C20" s="17">
        <v>62</v>
      </c>
      <c r="D20" s="17">
        <v>67.8</v>
      </c>
      <c r="E20" s="17">
        <v>64.900000000000006</v>
      </c>
      <c r="F20" s="17">
        <v>25.4</v>
      </c>
      <c r="G20" s="17">
        <v>35.799999999999997</v>
      </c>
      <c r="H20" s="17">
        <v>8.8792522121378781</v>
      </c>
      <c r="I20" s="29">
        <v>1.113369538753251</v>
      </c>
      <c r="K20" s="19"/>
      <c r="L20" s="19"/>
      <c r="M20" s="19"/>
      <c r="N20" s="19"/>
      <c r="O20" s="19"/>
      <c r="P20" s="19"/>
      <c r="Q20" s="19"/>
      <c r="R20" s="6"/>
    </row>
    <row r="21" spans="1:18" x14ac:dyDescent="0.3">
      <c r="A21" s="16">
        <v>2020</v>
      </c>
      <c r="B21" s="17">
        <v>20</v>
      </c>
      <c r="C21" s="17">
        <v>62.3</v>
      </c>
      <c r="D21" s="17">
        <v>68.400000000000006</v>
      </c>
      <c r="E21" s="17">
        <v>65.400000000000006</v>
      </c>
      <c r="F21" s="17">
        <v>25</v>
      </c>
      <c r="G21" s="17">
        <v>35.200000000000003</v>
      </c>
      <c r="H21" s="17">
        <v>8.75006360257807</v>
      </c>
      <c r="I21" s="29">
        <v>1.1155386742425901</v>
      </c>
      <c r="J21" s="19"/>
      <c r="K21" s="19"/>
      <c r="L21" s="19"/>
      <c r="M21" s="19"/>
      <c r="N21" s="19"/>
      <c r="O21" s="19"/>
      <c r="P21" s="19"/>
      <c r="Q21" s="19"/>
      <c r="R21" s="6"/>
    </row>
    <row r="22" spans="1:18" x14ac:dyDescent="0.3">
      <c r="A22" s="83">
        <v>2021</v>
      </c>
      <c r="B22" s="17">
        <v>19.8</v>
      </c>
      <c r="C22" s="17">
        <v>59.2</v>
      </c>
      <c r="D22" s="17">
        <v>64.2</v>
      </c>
      <c r="E22" s="17">
        <v>61.7</v>
      </c>
      <c r="F22" s="17">
        <v>25.1</v>
      </c>
      <c r="G22" s="17">
        <v>33.1</v>
      </c>
      <c r="H22" s="17">
        <v>11.696172280201774</v>
      </c>
      <c r="I22" s="29">
        <v>0.79870534966303719</v>
      </c>
    </row>
    <row r="23" spans="1:18" x14ac:dyDescent="0.3">
      <c r="A23" s="15">
        <v>2022</v>
      </c>
      <c r="B23" s="84">
        <v>19.5</v>
      </c>
      <c r="C23" s="17">
        <v>60</v>
      </c>
      <c r="D23" s="84">
        <v>65.599999999999994</v>
      </c>
      <c r="E23" s="84">
        <v>62.8</v>
      </c>
      <c r="F23" s="84">
        <v>24.3</v>
      </c>
      <c r="G23" s="84">
        <v>30.7</v>
      </c>
      <c r="H23" s="17">
        <v>10.940930410484999</v>
      </c>
      <c r="I23" s="29">
        <v>0.84597156617065472</v>
      </c>
    </row>
  </sheetData>
  <dataConsolidate>
    <dataRefs count="2">
      <dataRef ref="D3" sheet="Mortality Indicators over time"/>
      <dataRef ref="E3" sheet="Mortality Indicators over time"/>
    </dataRefs>
  </dataConsolidate>
  <mergeCells count="1">
    <mergeCell ref="C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workbookViewId="0">
      <selection activeCell="C7" sqref="C7"/>
    </sheetView>
  </sheetViews>
  <sheetFormatPr defaultRowHeight="14.4" x14ac:dyDescent="0.3"/>
  <cols>
    <col min="2" max="2" width="10.6640625" customWidth="1"/>
    <col min="3" max="3" width="13.44140625" customWidth="1"/>
    <col min="4" max="4" width="14.6640625" customWidth="1"/>
    <col min="5" max="5" width="12.5546875" customWidth="1"/>
    <col min="7" max="7" width="10.6640625" bestFit="1" customWidth="1"/>
    <col min="8" max="8" width="11.5546875" customWidth="1"/>
    <col min="9" max="9" width="11.88671875" customWidth="1"/>
    <col min="10" max="10" width="14.5546875" customWidth="1"/>
  </cols>
  <sheetData>
    <row r="2" spans="1:10" ht="24" x14ac:dyDescent="0.3">
      <c r="A2" s="70"/>
      <c r="B2" s="70" t="s">
        <v>18</v>
      </c>
      <c r="C2" s="70" t="s">
        <v>55</v>
      </c>
      <c r="D2" s="70" t="s">
        <v>74</v>
      </c>
      <c r="E2" s="70" t="s">
        <v>19</v>
      </c>
      <c r="F2" s="26"/>
      <c r="G2" s="20"/>
    </row>
    <row r="3" spans="1:10" x14ac:dyDescent="0.3">
      <c r="A3" s="71">
        <v>2002</v>
      </c>
      <c r="B3" s="99">
        <v>981337</v>
      </c>
      <c r="C3" s="99">
        <v>605943</v>
      </c>
      <c r="D3" s="99">
        <v>191210</v>
      </c>
      <c r="E3" s="100">
        <v>31.555773397827846</v>
      </c>
      <c r="F3" s="37"/>
      <c r="G3" s="7"/>
      <c r="H3" s="7"/>
      <c r="I3" s="7"/>
      <c r="J3" s="7"/>
    </row>
    <row r="4" spans="1:10" x14ac:dyDescent="0.3">
      <c r="A4" s="71">
        <v>2003</v>
      </c>
      <c r="B4" s="99">
        <v>989093</v>
      </c>
      <c r="C4" s="99">
        <v>625641</v>
      </c>
      <c r="D4" s="99">
        <v>218919</v>
      </c>
      <c r="E4" s="100">
        <v>34.991153073407908</v>
      </c>
      <c r="F4" s="37"/>
      <c r="G4" s="7"/>
      <c r="H4" s="7"/>
      <c r="I4" s="7"/>
      <c r="J4" s="7"/>
    </row>
    <row r="5" spans="1:10" x14ac:dyDescent="0.3">
      <c r="A5" s="71">
        <v>2004</v>
      </c>
      <c r="B5" s="99">
        <v>1055572</v>
      </c>
      <c r="C5" s="99">
        <v>653530</v>
      </c>
      <c r="D5" s="99">
        <v>246918</v>
      </c>
      <c r="E5" s="100">
        <v>37.782198215843188</v>
      </c>
      <c r="F5" s="37"/>
      <c r="G5" s="7"/>
      <c r="H5" s="7"/>
      <c r="I5" s="7"/>
      <c r="J5" s="7"/>
    </row>
    <row r="6" spans="1:10" x14ac:dyDescent="0.3">
      <c r="A6" s="71">
        <v>2005</v>
      </c>
      <c r="B6" s="99">
        <v>1099633</v>
      </c>
      <c r="C6" s="99">
        <v>680781</v>
      </c>
      <c r="D6" s="99">
        <v>271148</v>
      </c>
      <c r="E6" s="100">
        <v>39.82896114903324</v>
      </c>
      <c r="F6" s="37"/>
      <c r="G6" s="7"/>
      <c r="H6" s="7"/>
      <c r="I6" s="7"/>
      <c r="J6" s="7"/>
    </row>
    <row r="7" spans="1:10" x14ac:dyDescent="0.3">
      <c r="A7" s="71">
        <v>2006</v>
      </c>
      <c r="B7" s="99">
        <v>1134383</v>
      </c>
      <c r="C7" s="99">
        <v>702208</v>
      </c>
      <c r="D7" s="99">
        <v>282904</v>
      </c>
      <c r="E7" s="100">
        <v>40.287777980313528</v>
      </c>
      <c r="F7" s="37"/>
      <c r="G7" s="7"/>
      <c r="H7" s="7"/>
      <c r="I7" s="7"/>
      <c r="J7" s="7"/>
    </row>
    <row r="8" spans="1:10" x14ac:dyDescent="0.3">
      <c r="A8" s="71">
        <v>2007</v>
      </c>
      <c r="B8" s="99">
        <v>1168445</v>
      </c>
      <c r="C8" s="99">
        <v>699196</v>
      </c>
      <c r="D8" s="99">
        <v>278741</v>
      </c>
      <c r="E8" s="100">
        <v>39.865931727298211</v>
      </c>
      <c r="F8" s="37"/>
      <c r="G8" s="7"/>
      <c r="H8" s="7"/>
      <c r="I8" s="7"/>
      <c r="J8" s="7"/>
    </row>
    <row r="9" spans="1:10" x14ac:dyDescent="0.3">
      <c r="A9" s="71">
        <v>2008</v>
      </c>
      <c r="B9" s="99">
        <v>1193952</v>
      </c>
      <c r="C9" s="99">
        <v>687606</v>
      </c>
      <c r="D9" s="99">
        <v>260357</v>
      </c>
      <c r="E9" s="100">
        <v>37.86427110874542</v>
      </c>
      <c r="F9" s="37"/>
      <c r="G9" s="7"/>
      <c r="H9" s="7"/>
      <c r="I9" s="7"/>
      <c r="J9" s="7"/>
    </row>
    <row r="10" spans="1:10" x14ac:dyDescent="0.3">
      <c r="A10" s="71">
        <v>2009</v>
      </c>
      <c r="B10" s="99">
        <v>1200624</v>
      </c>
      <c r="C10" s="99">
        <v>641720</v>
      </c>
      <c r="D10" s="99">
        <v>202288</v>
      </c>
      <c r="E10" s="100">
        <v>31.522782521972196</v>
      </c>
      <c r="F10" s="37"/>
      <c r="G10" s="7"/>
      <c r="H10" s="7"/>
      <c r="I10" s="7"/>
      <c r="J10" s="7"/>
    </row>
    <row r="11" spans="1:10" x14ac:dyDescent="0.3">
      <c r="A11" s="71">
        <v>2010</v>
      </c>
      <c r="B11" s="99">
        <v>1201122</v>
      </c>
      <c r="C11" s="99">
        <v>598866</v>
      </c>
      <c r="D11" s="99">
        <v>175182</v>
      </c>
      <c r="E11" s="100">
        <v>29.252286822093758</v>
      </c>
      <c r="F11" s="37"/>
      <c r="G11" s="7"/>
      <c r="H11" s="7"/>
      <c r="I11" s="7"/>
      <c r="J11" s="7"/>
    </row>
    <row r="12" spans="1:10" x14ac:dyDescent="0.3">
      <c r="A12" s="71">
        <v>2011</v>
      </c>
      <c r="B12" s="99">
        <v>1189396</v>
      </c>
      <c r="C12" s="99">
        <v>557382</v>
      </c>
      <c r="D12" s="99">
        <v>155737</v>
      </c>
      <c r="E12" s="100">
        <v>27.940801819936777</v>
      </c>
      <c r="F12" s="37"/>
      <c r="G12" s="7"/>
      <c r="H12" s="7"/>
      <c r="I12" s="7"/>
      <c r="J12" s="7"/>
    </row>
    <row r="13" spans="1:10" x14ac:dyDescent="0.3">
      <c r="A13" s="71">
        <v>2012</v>
      </c>
      <c r="B13" s="99">
        <v>1181869</v>
      </c>
      <c r="C13" s="99">
        <v>540500</v>
      </c>
      <c r="D13" s="99">
        <v>140359</v>
      </c>
      <c r="E13" s="100">
        <v>25.968362627197038</v>
      </c>
      <c r="F13" s="37"/>
      <c r="G13" s="7"/>
      <c r="H13" s="7"/>
      <c r="I13" s="7"/>
      <c r="J13" s="7"/>
    </row>
    <row r="14" spans="1:10" x14ac:dyDescent="0.3">
      <c r="A14" s="71">
        <v>2013</v>
      </c>
      <c r="B14" s="99">
        <v>1177672</v>
      </c>
      <c r="C14" s="99">
        <v>530562</v>
      </c>
      <c r="D14" s="99">
        <v>129643</v>
      </c>
      <c r="E14" s="100">
        <v>24.43503304043637</v>
      </c>
      <c r="F14" s="37"/>
      <c r="G14" s="7"/>
      <c r="H14" s="7"/>
      <c r="I14" s="7"/>
      <c r="J14" s="7"/>
    </row>
    <row r="15" spans="1:10" x14ac:dyDescent="0.3">
      <c r="A15" s="71">
        <v>2014</v>
      </c>
      <c r="B15" s="99">
        <v>1175755</v>
      </c>
      <c r="C15" s="99">
        <v>516058</v>
      </c>
      <c r="D15" s="99">
        <v>108838</v>
      </c>
      <c r="E15" s="100">
        <v>21.090265047727193</v>
      </c>
      <c r="F15" s="37"/>
      <c r="G15" s="7"/>
      <c r="H15" s="7"/>
      <c r="I15" s="7"/>
      <c r="J15" s="7"/>
    </row>
    <row r="16" spans="1:10" x14ac:dyDescent="0.3">
      <c r="A16" s="71">
        <v>2015</v>
      </c>
      <c r="B16" s="99">
        <v>1165014</v>
      </c>
      <c r="C16" s="99">
        <v>520577</v>
      </c>
      <c r="D16" s="99">
        <v>109821</v>
      </c>
      <c r="E16" s="100">
        <v>21.096014614552701</v>
      </c>
      <c r="F16" s="37"/>
      <c r="G16" s="7"/>
      <c r="H16" s="7"/>
      <c r="I16" s="7"/>
      <c r="J16" s="7"/>
    </row>
    <row r="17" spans="1:10" x14ac:dyDescent="0.3">
      <c r="A17" s="71">
        <v>2016</v>
      </c>
      <c r="B17" s="99">
        <v>1133519</v>
      </c>
      <c r="C17" s="99">
        <v>511458</v>
      </c>
      <c r="D17" s="99">
        <v>93370</v>
      </c>
      <c r="E17" s="100">
        <v>18.255653445639719</v>
      </c>
      <c r="F17" s="37"/>
      <c r="G17" s="7"/>
      <c r="H17" s="7"/>
      <c r="I17" s="7"/>
      <c r="J17" s="7"/>
    </row>
    <row r="18" spans="1:10" x14ac:dyDescent="0.3">
      <c r="A18" s="71">
        <v>2017</v>
      </c>
      <c r="B18" s="99">
        <v>1129000</v>
      </c>
      <c r="C18" s="99">
        <v>507972</v>
      </c>
      <c r="D18" s="99">
        <v>88520</v>
      </c>
      <c r="E18" s="100">
        <v>17.426157347255362</v>
      </c>
      <c r="F18" s="37"/>
      <c r="G18" s="7"/>
      <c r="H18" s="7"/>
      <c r="I18" s="7"/>
      <c r="J18" s="7"/>
    </row>
    <row r="19" spans="1:10" x14ac:dyDescent="0.3">
      <c r="A19" s="72">
        <v>2018</v>
      </c>
      <c r="B19" s="101">
        <v>1146672</v>
      </c>
      <c r="C19" s="101">
        <v>516838</v>
      </c>
      <c r="D19" s="101">
        <v>79990</v>
      </c>
      <c r="E19" s="102">
        <v>15.476803176237041</v>
      </c>
      <c r="F19" s="19"/>
      <c r="G19" s="7"/>
      <c r="H19" s="7"/>
      <c r="I19" s="7"/>
      <c r="J19" s="7"/>
    </row>
    <row r="20" spans="1:10" x14ac:dyDescent="0.3">
      <c r="A20" s="72">
        <v>2019</v>
      </c>
      <c r="B20" s="101">
        <v>1171416</v>
      </c>
      <c r="C20" s="101">
        <v>519728</v>
      </c>
      <c r="D20" s="103">
        <v>78507</v>
      </c>
      <c r="E20" s="102">
        <v>15.105401286826956</v>
      </c>
      <c r="F20" s="19"/>
      <c r="G20" s="7"/>
      <c r="H20" s="7"/>
      <c r="I20" s="7"/>
      <c r="J20" s="7"/>
    </row>
    <row r="21" spans="1:10" x14ac:dyDescent="0.3">
      <c r="A21" s="72">
        <v>2020</v>
      </c>
      <c r="B21" s="101">
        <v>1181447</v>
      </c>
      <c r="C21" s="101">
        <v>519342</v>
      </c>
      <c r="D21" s="101">
        <v>80199</v>
      </c>
      <c r="E21" s="102">
        <v>15.44242522268563</v>
      </c>
      <c r="G21" s="7"/>
      <c r="H21" s="7"/>
      <c r="I21" s="7"/>
      <c r="J21" s="7"/>
    </row>
    <row r="22" spans="1:10" x14ac:dyDescent="0.3">
      <c r="A22" s="72">
        <v>2021</v>
      </c>
      <c r="B22" s="18">
        <v>1180304</v>
      </c>
      <c r="C22" s="18">
        <v>701360</v>
      </c>
      <c r="D22" s="18">
        <v>87916</v>
      </c>
      <c r="E22" s="104">
        <v>12.535074711988138</v>
      </c>
      <c r="F22" s="5"/>
    </row>
    <row r="23" spans="1:10" x14ac:dyDescent="0.3">
      <c r="A23" s="72">
        <v>2022</v>
      </c>
      <c r="B23" s="18">
        <v>1175776</v>
      </c>
      <c r="C23" s="18">
        <v>663075</v>
      </c>
      <c r="D23" s="18">
        <v>85796</v>
      </c>
      <c r="E23" s="104">
        <v>12.939109452173586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92" zoomScaleNormal="92" workbookViewId="0">
      <selection activeCell="F23" sqref="F23"/>
    </sheetView>
  </sheetViews>
  <sheetFormatPr defaultRowHeight="14.4" x14ac:dyDescent="0.3"/>
  <cols>
    <col min="2" max="2" width="10.88671875" customWidth="1"/>
    <col min="3" max="3" width="11.6640625" customWidth="1"/>
    <col min="4" max="5" width="9.33203125" customWidth="1"/>
    <col min="6" max="6" width="13.6640625" customWidth="1"/>
    <col min="7" max="7" width="11.5546875" customWidth="1"/>
    <col min="8" max="8" width="9.6640625" customWidth="1"/>
    <col min="17" max="17" width="9.33203125" customWidth="1"/>
  </cols>
  <sheetData>
    <row r="1" spans="1:15" x14ac:dyDescent="0.3">
      <c r="H1" s="3"/>
      <c r="I1" s="3"/>
    </row>
    <row r="2" spans="1:15" ht="55.2" x14ac:dyDescent="0.3">
      <c r="A2" s="73"/>
      <c r="B2" s="55" t="s">
        <v>114</v>
      </c>
      <c r="C2" s="55" t="s">
        <v>115</v>
      </c>
      <c r="D2" s="55" t="s">
        <v>116</v>
      </c>
      <c r="E2" s="55" t="s">
        <v>117</v>
      </c>
      <c r="F2" s="55" t="s">
        <v>118</v>
      </c>
      <c r="G2" s="74" t="s">
        <v>124</v>
      </c>
      <c r="H2" s="3"/>
      <c r="I2" s="12"/>
      <c r="J2" s="12"/>
      <c r="K2" s="12"/>
      <c r="L2" s="12"/>
      <c r="M2" s="12"/>
      <c r="N2" s="12"/>
    </row>
    <row r="3" spans="1:15" x14ac:dyDescent="0.3">
      <c r="A3" s="71">
        <v>2002</v>
      </c>
      <c r="B3" s="85">
        <v>14.914573490039821</v>
      </c>
      <c r="C3" s="29">
        <v>12.886484870629989</v>
      </c>
      <c r="D3" s="85">
        <v>6.24</v>
      </c>
      <c r="E3" s="85">
        <v>1.91</v>
      </c>
      <c r="F3" s="86">
        <v>7.9488048390076784</v>
      </c>
      <c r="G3" s="85">
        <v>3.6826940000000001</v>
      </c>
      <c r="H3" s="3"/>
      <c r="I3" s="66"/>
      <c r="J3" s="66"/>
      <c r="K3" s="66"/>
      <c r="L3" s="67"/>
      <c r="M3" s="67"/>
      <c r="N3" s="67"/>
    </row>
    <row r="4" spans="1:15" x14ac:dyDescent="0.3">
      <c r="A4" s="71">
        <v>2003</v>
      </c>
      <c r="B4" s="85">
        <v>15.610591581335417</v>
      </c>
      <c r="C4" s="29">
        <v>13.444401763169845</v>
      </c>
      <c r="D4" s="85">
        <v>6.24</v>
      </c>
      <c r="E4" s="85">
        <v>1.83</v>
      </c>
      <c r="F4" s="86">
        <v>8.407857178284285</v>
      </c>
      <c r="G4" s="85">
        <v>3.9328660000000002</v>
      </c>
      <c r="H4" s="3"/>
      <c r="I4" s="66"/>
      <c r="J4" s="66"/>
      <c r="K4" s="66"/>
      <c r="L4" s="67"/>
      <c r="M4" s="67"/>
      <c r="N4" s="67"/>
    </row>
    <row r="5" spans="1:15" x14ac:dyDescent="0.3">
      <c r="A5" s="71">
        <v>2004</v>
      </c>
      <c r="B5" s="85">
        <v>16.150103557542788</v>
      </c>
      <c r="C5" s="29">
        <v>13.862249899650642</v>
      </c>
      <c r="D5" s="85">
        <v>6.21</v>
      </c>
      <c r="E5" s="85">
        <v>1.76</v>
      </c>
      <c r="F5" s="86">
        <v>8.779203488309129</v>
      </c>
      <c r="G5" s="85">
        <v>4.1505039999999997</v>
      </c>
      <c r="H5" s="3"/>
      <c r="I5" s="66"/>
      <c r="J5" s="66"/>
      <c r="K5" s="66"/>
      <c r="L5" s="67"/>
      <c r="M5" s="67"/>
      <c r="N5" s="67"/>
    </row>
    <row r="6" spans="1:15" x14ac:dyDescent="0.3">
      <c r="A6" s="71">
        <v>2005</v>
      </c>
      <c r="B6" s="85">
        <v>16.57686656879908</v>
      </c>
      <c r="C6" s="29">
        <v>14.177491681686019</v>
      </c>
      <c r="D6" s="85">
        <v>6.17</v>
      </c>
      <c r="E6" s="85">
        <v>1.71</v>
      </c>
      <c r="F6" s="86">
        <v>9.0749202910209146</v>
      </c>
      <c r="G6" s="85">
        <v>4.3387349999999998</v>
      </c>
      <c r="H6" s="3"/>
      <c r="I6" s="66"/>
      <c r="J6" s="66"/>
      <c r="K6" s="66"/>
      <c r="L6" s="67"/>
      <c r="M6" s="67"/>
      <c r="N6" s="67"/>
    </row>
    <row r="7" spans="1:15" x14ac:dyDescent="0.3">
      <c r="A7" s="71">
        <v>2006</v>
      </c>
      <c r="B7" s="85">
        <v>16.9513801907013</v>
      </c>
      <c r="C7" s="29">
        <v>14.436170365886824</v>
      </c>
      <c r="D7" s="85">
        <v>6.1</v>
      </c>
      <c r="E7" s="85">
        <v>1.66</v>
      </c>
      <c r="F7" s="86">
        <v>9.3258630602187953</v>
      </c>
      <c r="G7" s="85">
        <v>4.5107229999999996</v>
      </c>
      <c r="H7" s="3"/>
      <c r="I7" s="66"/>
      <c r="J7" s="66"/>
      <c r="K7" s="66"/>
      <c r="L7" s="67"/>
      <c r="M7" s="67"/>
      <c r="N7" s="67"/>
    </row>
    <row r="8" spans="1:15" x14ac:dyDescent="0.3">
      <c r="A8" s="71">
        <v>2007</v>
      </c>
      <c r="B8" s="85">
        <v>17.307602526199812</v>
      </c>
      <c r="C8" s="29">
        <v>14.686159921070807</v>
      </c>
      <c r="D8" s="85">
        <v>6.05</v>
      </c>
      <c r="E8" s="85">
        <v>1.64</v>
      </c>
      <c r="F8" s="86">
        <v>9.5487730881369117</v>
      </c>
      <c r="G8" s="85">
        <v>4.6764029999999996</v>
      </c>
      <c r="H8" s="3"/>
      <c r="I8" s="66"/>
      <c r="J8" s="66"/>
      <c r="K8" s="66"/>
      <c r="L8" s="67"/>
      <c r="M8" s="67"/>
      <c r="N8" s="67"/>
    </row>
    <row r="9" spans="1:15" x14ac:dyDescent="0.3">
      <c r="A9" s="71">
        <v>2008</v>
      </c>
      <c r="B9" s="85">
        <v>17.693613594990033</v>
      </c>
      <c r="C9" s="29">
        <v>14.964506329182667</v>
      </c>
      <c r="D9" s="85">
        <v>6.03</v>
      </c>
      <c r="E9" s="85">
        <v>1.62</v>
      </c>
      <c r="F9" s="86">
        <v>9.7833504741670438</v>
      </c>
      <c r="G9" s="85">
        <v>4.855289</v>
      </c>
      <c r="H9" s="3"/>
      <c r="I9" s="66"/>
      <c r="J9" s="66"/>
      <c r="K9" s="66"/>
      <c r="L9" s="67"/>
      <c r="M9" s="67"/>
      <c r="N9" s="67"/>
    </row>
    <row r="10" spans="1:15" x14ac:dyDescent="0.3">
      <c r="A10" s="71">
        <v>2009</v>
      </c>
      <c r="B10" s="85">
        <v>18.30342646325548</v>
      </c>
      <c r="C10" s="29">
        <v>15.392415495607947</v>
      </c>
      <c r="D10" s="85">
        <v>6.08</v>
      </c>
      <c r="E10" s="85">
        <v>1.64</v>
      </c>
      <c r="F10" s="86">
        <v>10.099764063926749</v>
      </c>
      <c r="G10" s="85">
        <v>5.0839549999999996</v>
      </c>
      <c r="H10" s="3"/>
      <c r="I10" s="66"/>
      <c r="J10" s="66"/>
      <c r="K10" s="66"/>
      <c r="L10" s="67"/>
      <c r="M10" s="67"/>
      <c r="N10" s="67"/>
    </row>
    <row r="11" spans="1:15" x14ac:dyDescent="0.3">
      <c r="A11" s="71">
        <v>2010</v>
      </c>
      <c r="B11" s="85">
        <v>18.937209167356148</v>
      </c>
      <c r="C11" s="29">
        <v>15.815412710487797</v>
      </c>
      <c r="D11" s="85">
        <v>6.13</v>
      </c>
      <c r="E11" s="85">
        <v>1.59</v>
      </c>
      <c r="F11" s="86">
        <v>10.419594680549167</v>
      </c>
      <c r="G11" s="85">
        <v>5.323944</v>
      </c>
      <c r="H11" s="3"/>
      <c r="I11" s="66"/>
      <c r="J11" s="66"/>
      <c r="K11" s="66"/>
      <c r="L11" s="67"/>
      <c r="M11" s="67"/>
      <c r="N11" s="67"/>
    </row>
    <row r="12" spans="1:15" x14ac:dyDescent="0.3">
      <c r="A12" s="71">
        <v>2011</v>
      </c>
      <c r="B12" s="85">
        <v>19.617447435801402</v>
      </c>
      <c r="C12" s="29">
        <v>16.295520734482221</v>
      </c>
      <c r="D12" s="85">
        <v>6.16</v>
      </c>
      <c r="E12" s="85">
        <v>1.61</v>
      </c>
      <c r="F12" s="86">
        <v>10.77962395339827</v>
      </c>
      <c r="G12" s="85">
        <v>5.5934270000000001</v>
      </c>
      <c r="H12" s="3"/>
      <c r="I12" s="66"/>
      <c r="J12" s="66"/>
      <c r="K12" s="66"/>
      <c r="L12" s="67"/>
      <c r="M12" s="67"/>
      <c r="N12" s="67"/>
    </row>
    <row r="13" spans="1:15" x14ac:dyDescent="0.3">
      <c r="A13" s="71">
        <v>2012</v>
      </c>
      <c r="B13" s="85">
        <v>20.326605490791668</v>
      </c>
      <c r="C13" s="29">
        <v>16.808740608090879</v>
      </c>
      <c r="D13" s="85">
        <v>6.24</v>
      </c>
      <c r="E13" s="85">
        <v>1.61</v>
      </c>
      <c r="F13" s="86">
        <v>11.154307377698084</v>
      </c>
      <c r="G13" s="85">
        <v>5.8782370000000004</v>
      </c>
      <c r="H13" s="3"/>
      <c r="I13" s="66"/>
      <c r="J13" s="66"/>
      <c r="K13" s="66"/>
      <c r="L13" s="67"/>
      <c r="M13" s="67"/>
      <c r="N13" s="67"/>
      <c r="O13" s="67"/>
    </row>
    <row r="14" spans="1:15" x14ac:dyDescent="0.3">
      <c r="A14" s="71">
        <v>2013</v>
      </c>
      <c r="B14" s="85">
        <v>20.962873792712418</v>
      </c>
      <c r="C14" s="29">
        <v>17.271804150672725</v>
      </c>
      <c r="D14" s="85">
        <v>6.25</v>
      </c>
      <c r="E14" s="85">
        <v>1.52</v>
      </c>
      <c r="F14" s="86">
        <v>11.493395234590649</v>
      </c>
      <c r="G14" s="85">
        <v>6.1517679999999997</v>
      </c>
      <c r="H14" s="3"/>
      <c r="I14" s="66"/>
      <c r="J14" s="66"/>
      <c r="K14" s="66"/>
      <c r="L14" s="67"/>
      <c r="M14" s="67"/>
      <c r="N14" s="67"/>
      <c r="O14" s="67"/>
    </row>
    <row r="15" spans="1:15" x14ac:dyDescent="0.3">
      <c r="A15" s="71">
        <v>2014</v>
      </c>
      <c r="B15" s="85">
        <v>21.577527059323781</v>
      </c>
      <c r="C15" s="29">
        <v>17.724554721809831</v>
      </c>
      <c r="D15" s="85">
        <v>6.23</v>
      </c>
      <c r="E15" s="85">
        <v>1.48</v>
      </c>
      <c r="F15" s="86">
        <v>11.838118987431175</v>
      </c>
      <c r="G15" s="85">
        <v>6.4363190000000001</v>
      </c>
      <c r="H15" s="3"/>
      <c r="I15" s="66"/>
      <c r="J15" s="66"/>
      <c r="K15" s="66"/>
      <c r="L15" s="67"/>
      <c r="M15" s="67"/>
      <c r="N15" s="67"/>
      <c r="O15" s="67"/>
    </row>
    <row r="16" spans="1:15" x14ac:dyDescent="0.3">
      <c r="A16" s="71">
        <v>2015</v>
      </c>
      <c r="B16" s="85">
        <v>22.142867845919024</v>
      </c>
      <c r="C16" s="29">
        <v>18.151642076149354</v>
      </c>
      <c r="D16" s="85">
        <v>6.23</v>
      </c>
      <c r="E16" s="85">
        <v>1.47</v>
      </c>
      <c r="F16" s="86">
        <v>12.170372829141334</v>
      </c>
      <c r="G16" s="85">
        <v>6.7184999999999997</v>
      </c>
      <c r="H16" s="3"/>
      <c r="I16" s="66"/>
      <c r="J16" s="66"/>
      <c r="K16" s="66"/>
      <c r="L16" s="67"/>
      <c r="M16" s="67"/>
      <c r="N16" s="67"/>
      <c r="O16" s="67"/>
    </row>
    <row r="17" spans="1:15" x14ac:dyDescent="0.3">
      <c r="A17" s="71">
        <v>2016</v>
      </c>
      <c r="B17" s="85">
        <v>22.55155152033452</v>
      </c>
      <c r="C17" s="29">
        <v>18.457998695588497</v>
      </c>
      <c r="D17" s="85">
        <v>6.11</v>
      </c>
      <c r="E17" s="85">
        <v>1.3</v>
      </c>
      <c r="F17" s="86">
        <v>12.44485198826308</v>
      </c>
      <c r="G17" s="85">
        <v>6.9716250000000004</v>
      </c>
      <c r="H17" s="3"/>
      <c r="I17" s="66"/>
      <c r="J17" s="66"/>
      <c r="K17" s="66"/>
      <c r="L17" s="67"/>
      <c r="M17" s="67"/>
      <c r="N17" s="67"/>
      <c r="O17" s="67"/>
    </row>
    <row r="18" spans="1:15" x14ac:dyDescent="0.3">
      <c r="A18" s="71">
        <v>2017</v>
      </c>
      <c r="B18" s="85">
        <v>22.932053714174089</v>
      </c>
      <c r="C18" s="29">
        <v>18.752310688291985</v>
      </c>
      <c r="D18" s="85">
        <v>6.02</v>
      </c>
      <c r="E18" s="85">
        <v>1.29</v>
      </c>
      <c r="F18" s="86">
        <v>12.714943520103994</v>
      </c>
      <c r="G18" s="85">
        <v>7.2271799999999997</v>
      </c>
      <c r="H18" s="3"/>
      <c r="I18" s="66"/>
      <c r="J18" s="66"/>
      <c r="K18" s="66"/>
      <c r="L18" s="67"/>
      <c r="M18" s="67"/>
      <c r="N18" s="67"/>
      <c r="O18" s="67"/>
    </row>
    <row r="19" spans="1:15" x14ac:dyDescent="0.3">
      <c r="A19" s="72">
        <v>2018</v>
      </c>
      <c r="B19" s="29">
        <v>23.274893913133091</v>
      </c>
      <c r="C19" s="29">
        <v>19.015327813468321</v>
      </c>
      <c r="D19" s="29">
        <v>5.94</v>
      </c>
      <c r="E19" s="29">
        <v>1.26</v>
      </c>
      <c r="F19" s="17">
        <v>12.970882932004596</v>
      </c>
      <c r="G19" s="29">
        <v>7.4807300000000003</v>
      </c>
      <c r="H19" s="3"/>
      <c r="I19" s="66"/>
      <c r="J19" s="66"/>
      <c r="K19" s="66"/>
      <c r="L19" s="67"/>
      <c r="M19" s="67"/>
      <c r="N19" s="67"/>
      <c r="O19" s="67"/>
    </row>
    <row r="20" spans="1:15" x14ac:dyDescent="0.3">
      <c r="A20" s="72">
        <v>2019</v>
      </c>
      <c r="B20" s="29">
        <v>23.55833658885032</v>
      </c>
      <c r="C20" s="29">
        <v>19.229732683088773</v>
      </c>
      <c r="D20" s="29">
        <v>5.88</v>
      </c>
      <c r="E20" s="29">
        <v>1.26</v>
      </c>
      <c r="F20" s="17">
        <v>13.222750434542238</v>
      </c>
      <c r="G20" s="29">
        <v>7.7396539999999998</v>
      </c>
      <c r="H20" s="3"/>
      <c r="I20" s="66"/>
      <c r="J20" s="66"/>
      <c r="K20" s="66"/>
      <c r="L20" s="67"/>
      <c r="M20" s="67"/>
      <c r="N20" s="67"/>
      <c r="O20" s="67"/>
    </row>
    <row r="21" spans="1:15" x14ac:dyDescent="0.3">
      <c r="A21" s="72">
        <v>2020</v>
      </c>
      <c r="B21" s="29">
        <v>23.795401347680702</v>
      </c>
      <c r="C21" s="29">
        <v>19.411633015327453</v>
      </c>
      <c r="D21" s="29">
        <v>5.84</v>
      </c>
      <c r="E21" s="29">
        <v>1.26</v>
      </c>
      <c r="F21" s="17">
        <v>13.473593725938429</v>
      </c>
      <c r="G21" s="29">
        <v>7.9969739999999998</v>
      </c>
      <c r="H21" s="3"/>
      <c r="I21" s="66"/>
      <c r="J21" s="66"/>
      <c r="K21" s="66"/>
      <c r="L21" s="67"/>
      <c r="M21" s="67"/>
      <c r="N21" s="67"/>
      <c r="O21" s="67"/>
    </row>
    <row r="22" spans="1:15" x14ac:dyDescent="0.3">
      <c r="A22" s="72">
        <v>2021</v>
      </c>
      <c r="B22" s="29">
        <v>23.995343470316435</v>
      </c>
      <c r="C22" s="29">
        <v>19.558777506295115</v>
      </c>
      <c r="D22" s="84">
        <v>5.82</v>
      </c>
      <c r="E22" s="29">
        <v>1.27</v>
      </c>
      <c r="F22" s="17">
        <v>13.719963109102707</v>
      </c>
      <c r="G22" s="29">
        <v>8.2271669999999997</v>
      </c>
      <c r="O22" s="67"/>
    </row>
    <row r="23" spans="1:15" x14ac:dyDescent="0.3">
      <c r="A23" s="72">
        <v>2022</v>
      </c>
      <c r="B23" s="29">
        <v>24.099683180168878</v>
      </c>
      <c r="C23" s="29">
        <v>19.629181416899154</v>
      </c>
      <c r="D23" s="84">
        <v>5.79</v>
      </c>
      <c r="E23" s="29">
        <v>1.23</v>
      </c>
      <c r="F23" s="17">
        <v>13.93857602508044</v>
      </c>
      <c r="G23" s="29">
        <v>8.4474739999999997</v>
      </c>
      <c r="O23" s="67"/>
    </row>
    <row r="24" spans="1:15" x14ac:dyDescent="0.3">
      <c r="O24" s="67"/>
    </row>
    <row r="25" spans="1:15" x14ac:dyDescent="0.3">
      <c r="O25" s="67"/>
    </row>
    <row r="26" spans="1:15" x14ac:dyDescent="0.3">
      <c r="O26" s="67"/>
    </row>
    <row r="27" spans="1:15" x14ac:dyDescent="0.3">
      <c r="O27" s="67"/>
    </row>
    <row r="28" spans="1:15" x14ac:dyDescent="0.3">
      <c r="O28" s="67"/>
    </row>
    <row r="29" spans="1:15" x14ac:dyDescent="0.3">
      <c r="O29" s="67"/>
    </row>
    <row r="30" spans="1:15" x14ac:dyDescent="0.3">
      <c r="O30" s="6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1"/>
  <sheetViews>
    <sheetView workbookViewId="0">
      <selection activeCell="R5" sqref="R5"/>
    </sheetView>
  </sheetViews>
  <sheetFormatPr defaultRowHeight="14.4" x14ac:dyDescent="0.3"/>
  <cols>
    <col min="2" max="2" width="11.33203125" customWidth="1"/>
    <col min="3" max="3" width="12" customWidth="1"/>
    <col min="4" max="4" width="12.109375" bestFit="1" customWidth="1"/>
    <col min="5" max="6" width="11.33203125" customWidth="1"/>
    <col min="7" max="7" width="11.44140625" bestFit="1" customWidth="1"/>
  </cols>
  <sheetData>
    <row r="1" spans="2:21" x14ac:dyDescent="0.3">
      <c r="B1" s="1"/>
      <c r="C1" s="28" t="s">
        <v>119</v>
      </c>
      <c r="D1" s="28" t="s">
        <v>116</v>
      </c>
      <c r="E1" s="28" t="s">
        <v>120</v>
      </c>
      <c r="F1" s="28" t="s">
        <v>121</v>
      </c>
      <c r="G1" s="21" t="s">
        <v>9</v>
      </c>
    </row>
    <row r="2" spans="2:21" x14ac:dyDescent="0.3">
      <c r="B2" s="1" t="s">
        <v>75</v>
      </c>
      <c r="C2" s="88">
        <v>-1.1552670038355539</v>
      </c>
      <c r="D2" s="88">
        <v>3.1176749097952032</v>
      </c>
      <c r="E2" s="88">
        <v>1.0793631832103194</v>
      </c>
      <c r="F2" s="88">
        <v>1.5377540264852199</v>
      </c>
      <c r="G2" s="88">
        <v>0.95787644565139329</v>
      </c>
      <c r="I2" s="6"/>
      <c r="J2" s="6"/>
      <c r="K2" s="6"/>
      <c r="L2" s="6"/>
      <c r="M2" s="6"/>
      <c r="N2" s="6"/>
    </row>
    <row r="3" spans="2:21" x14ac:dyDescent="0.3">
      <c r="B3" s="1" t="s">
        <v>76</v>
      </c>
      <c r="C3" s="88">
        <v>-0.77712080442728837</v>
      </c>
      <c r="D3" s="88">
        <v>3.0268337785393307</v>
      </c>
      <c r="E3" s="88">
        <v>1.2518921212879839</v>
      </c>
      <c r="F3" s="88">
        <v>1.4625135047244453</v>
      </c>
      <c r="G3" s="88">
        <v>1.0642227541303646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x14ac:dyDescent="0.3">
      <c r="B4" s="1" t="s">
        <v>77</v>
      </c>
      <c r="C4" s="88">
        <v>-0.3819339886219647</v>
      </c>
      <c r="D4" s="88">
        <v>2.5062490585056771</v>
      </c>
      <c r="E4" s="88">
        <v>1.4239113133546339</v>
      </c>
      <c r="F4" s="88">
        <v>1.4986449356526088</v>
      </c>
      <c r="G4" s="88">
        <v>1.1224376538430871</v>
      </c>
      <c r="I4" s="6"/>
      <c r="J4" s="6"/>
      <c r="K4" s="6"/>
      <c r="L4" s="6"/>
      <c r="M4" s="6"/>
      <c r="N4" s="6"/>
    </row>
    <row r="5" spans="2:21" x14ac:dyDescent="0.3">
      <c r="B5" s="1" t="s">
        <v>78</v>
      </c>
      <c r="C5" s="88">
        <v>2.6605140119857182E-4</v>
      </c>
      <c r="D5" s="88">
        <v>1.6588870723204161</v>
      </c>
      <c r="E5" s="88">
        <v>1.5457868613104757</v>
      </c>
      <c r="F5" s="88">
        <v>1.6961112542958412</v>
      </c>
      <c r="G5" s="88">
        <v>1.1597761861441684</v>
      </c>
      <c r="I5" s="6"/>
      <c r="J5" s="6"/>
      <c r="K5" s="6"/>
      <c r="L5" s="6"/>
      <c r="M5" s="6"/>
      <c r="N5" s="6"/>
    </row>
    <row r="6" spans="2:21" x14ac:dyDescent="0.3">
      <c r="B6" s="1" t="s">
        <v>79</v>
      </c>
      <c r="C6" s="88">
        <v>0.33660140010139056</v>
      </c>
      <c r="D6" s="88">
        <v>1.2483062067735928</v>
      </c>
      <c r="E6" s="88">
        <v>1.5539580312441219</v>
      </c>
      <c r="F6" s="88">
        <v>1.8538816234910742</v>
      </c>
      <c r="G6" s="88">
        <v>1.2450233893079616</v>
      </c>
      <c r="I6" s="6"/>
      <c r="J6" s="6"/>
      <c r="K6" s="6"/>
      <c r="L6" s="6"/>
      <c r="M6" s="6"/>
      <c r="N6" s="6"/>
    </row>
    <row r="7" spans="2:21" x14ac:dyDescent="0.3">
      <c r="B7" s="1" t="s">
        <v>80</v>
      </c>
      <c r="C7" s="88">
        <v>0.61460430571123792</v>
      </c>
      <c r="D7" s="88">
        <v>0.8689934502416351</v>
      </c>
      <c r="E7" s="88">
        <v>1.8754630484782653</v>
      </c>
      <c r="F7" s="88">
        <v>1.9752524275374792</v>
      </c>
      <c r="G7" s="88">
        <v>1.3270358801204596</v>
      </c>
      <c r="I7" s="6"/>
      <c r="J7" s="6"/>
      <c r="K7" s="6"/>
      <c r="L7" s="6"/>
      <c r="M7" s="6"/>
      <c r="N7" s="6"/>
    </row>
    <row r="8" spans="2:21" x14ac:dyDescent="0.3">
      <c r="B8" s="1" t="s">
        <v>81</v>
      </c>
      <c r="C8" s="88">
        <v>0.82519913591225924</v>
      </c>
      <c r="D8" s="88">
        <v>0.51575364910747779</v>
      </c>
      <c r="E8" s="88">
        <v>1.9481931110502373</v>
      </c>
      <c r="F8" s="88">
        <v>2.2004434999997797</v>
      </c>
      <c r="G8" s="88">
        <v>1.4190620623379606</v>
      </c>
      <c r="I8" s="6"/>
      <c r="J8" s="6"/>
      <c r="K8" s="6"/>
      <c r="L8" s="6"/>
      <c r="M8" s="6"/>
      <c r="N8" s="6"/>
    </row>
    <row r="9" spans="2:21" x14ac:dyDescent="0.3">
      <c r="B9" s="1" t="s">
        <v>82</v>
      </c>
      <c r="C9" s="88">
        <v>1.0081259069184139</v>
      </c>
      <c r="D9" s="88">
        <v>0.19133681396606383</v>
      </c>
      <c r="E9" s="88">
        <v>2.5503147277257021</v>
      </c>
      <c r="F9" s="88">
        <v>2.2860412144798317</v>
      </c>
      <c r="G9" s="88">
        <v>1.4948884878328181</v>
      </c>
      <c r="I9" s="6"/>
      <c r="J9" s="6"/>
      <c r="K9" s="6"/>
      <c r="L9" s="6"/>
      <c r="M9" s="6"/>
      <c r="N9" s="6"/>
    </row>
    <row r="10" spans="2:21" x14ac:dyDescent="0.3">
      <c r="B10" s="1" t="s">
        <v>83</v>
      </c>
      <c r="C10" s="88">
        <v>1.0635709654845682</v>
      </c>
      <c r="D10" s="88">
        <v>-0.62041556635825246</v>
      </c>
      <c r="E10" s="88">
        <v>2.8214528217502135</v>
      </c>
      <c r="F10" s="88">
        <v>2.67373025774743</v>
      </c>
      <c r="G10" s="88">
        <v>1.5408347226389409</v>
      </c>
      <c r="I10" s="6"/>
      <c r="J10" s="6"/>
      <c r="K10" s="6"/>
      <c r="L10" s="6"/>
      <c r="M10" s="6"/>
      <c r="N10" s="6"/>
    </row>
    <row r="11" spans="2:21" x14ac:dyDescent="0.3">
      <c r="B11" s="1" t="s">
        <v>84</v>
      </c>
      <c r="C11" s="88">
        <v>1.2566890090226981</v>
      </c>
      <c r="D11" s="88">
        <v>-0.95681786701058513</v>
      </c>
      <c r="E11" s="88">
        <v>2.9624366159897835</v>
      </c>
      <c r="F11" s="88">
        <v>2.6511311983222217</v>
      </c>
      <c r="G11" s="88">
        <v>1.5496444224219175</v>
      </c>
      <c r="I11" s="6"/>
      <c r="J11" s="6"/>
      <c r="K11" s="6"/>
      <c r="L11" s="6"/>
      <c r="M11" s="6"/>
      <c r="N11" s="6"/>
    </row>
    <row r="12" spans="2:21" x14ac:dyDescent="0.3">
      <c r="B12" s="1" t="s">
        <v>85</v>
      </c>
      <c r="C12" s="88">
        <v>1.4236361663660615</v>
      </c>
      <c r="D12" s="88">
        <v>-1.3692995812787763</v>
      </c>
      <c r="E12" s="88">
        <v>2.9348000827725906</v>
      </c>
      <c r="F12" s="88">
        <v>2.6899947429190645</v>
      </c>
      <c r="G12" s="88">
        <v>1.5536063577971464</v>
      </c>
      <c r="I12" s="6"/>
      <c r="J12" s="6"/>
      <c r="K12" s="6"/>
      <c r="L12" s="6"/>
      <c r="M12" s="6"/>
      <c r="N12" s="6"/>
    </row>
    <row r="13" spans="2:21" x14ac:dyDescent="0.3">
      <c r="B13" s="1" t="s">
        <v>86</v>
      </c>
      <c r="C13" s="88">
        <v>1.3450937885808909</v>
      </c>
      <c r="D13" s="88">
        <v>-1.3910705771762222</v>
      </c>
      <c r="E13" s="88">
        <v>3.0416850128476161</v>
      </c>
      <c r="F13" s="88">
        <v>2.7068322511480667</v>
      </c>
      <c r="G13" s="88">
        <v>1.566481328458678</v>
      </c>
      <c r="I13" s="6"/>
      <c r="J13" s="6"/>
      <c r="K13" s="6"/>
      <c r="L13" s="6"/>
      <c r="M13" s="6"/>
      <c r="N13" s="6"/>
    </row>
    <row r="14" spans="2:21" x14ac:dyDescent="0.3">
      <c r="B14" s="1" t="s">
        <v>87</v>
      </c>
      <c r="C14" s="88">
        <v>1.303469368519361</v>
      </c>
      <c r="D14" s="88">
        <v>-1.3718872847550148</v>
      </c>
      <c r="E14" s="88">
        <v>3.0109583390561152</v>
      </c>
      <c r="F14" s="88">
        <v>2.580332057413115</v>
      </c>
      <c r="G14" s="88">
        <v>1.5228510645275368</v>
      </c>
      <c r="I14" s="6"/>
      <c r="J14" s="6"/>
      <c r="K14" s="6"/>
      <c r="L14" s="6"/>
      <c r="M14" s="6"/>
      <c r="N14" s="6"/>
    </row>
    <row r="15" spans="2:21" x14ac:dyDescent="0.3">
      <c r="B15" s="1" t="s">
        <v>68</v>
      </c>
      <c r="C15" s="88">
        <v>1.0993363511634995</v>
      </c>
      <c r="D15" s="88">
        <v>-1.1992049180765818</v>
      </c>
      <c r="E15" s="88">
        <v>2.9859134774167568</v>
      </c>
      <c r="F15" s="88">
        <v>2.4786345576857016</v>
      </c>
      <c r="G15" s="88">
        <v>1.4680743360439872</v>
      </c>
      <c r="I15" s="6"/>
      <c r="J15" s="6"/>
      <c r="K15" s="6"/>
      <c r="L15" s="6"/>
      <c r="M15" s="6"/>
      <c r="N15" s="6"/>
    </row>
    <row r="16" spans="2:21" x14ac:dyDescent="0.3">
      <c r="B16" s="1" t="s">
        <v>88</v>
      </c>
      <c r="C16" s="88">
        <v>1.1435012994807079</v>
      </c>
      <c r="D16" s="88">
        <v>-1.2198971725638366</v>
      </c>
      <c r="E16" s="88">
        <v>2.9501474752192514</v>
      </c>
      <c r="F16" s="88">
        <v>2.3889473556452647</v>
      </c>
      <c r="G16" s="88">
        <v>1.4529524843415482</v>
      </c>
      <c r="I16" s="6"/>
      <c r="J16" s="6"/>
      <c r="K16" s="6"/>
      <c r="L16" s="6"/>
      <c r="M16" s="6"/>
      <c r="N16" s="6"/>
    </row>
    <row r="17" spans="2:14" x14ac:dyDescent="0.3">
      <c r="B17" s="30" t="s">
        <v>92</v>
      </c>
      <c r="C17" s="88">
        <v>1.1897527718436784</v>
      </c>
      <c r="D17" s="88">
        <v>-1.0511002781044523</v>
      </c>
      <c r="E17" s="88">
        <v>2.9367079430367804</v>
      </c>
      <c r="F17" s="88">
        <v>2.26583621059225</v>
      </c>
      <c r="G17" s="88">
        <v>1.4552541916982797</v>
      </c>
      <c r="I17" s="6"/>
      <c r="J17" s="6"/>
      <c r="K17" s="6"/>
      <c r="L17" s="6"/>
      <c r="M17" s="6"/>
      <c r="N17" s="6"/>
    </row>
    <row r="18" spans="2:14" x14ac:dyDescent="0.3">
      <c r="B18" s="30" t="s">
        <v>101</v>
      </c>
      <c r="C18" s="88">
        <v>0.94263189298592165</v>
      </c>
      <c r="D18" s="88">
        <v>-0.23148965263976568</v>
      </c>
      <c r="E18" s="88">
        <v>2.9050607460173206</v>
      </c>
      <c r="F18" s="88">
        <v>2.1548976765633441</v>
      </c>
      <c r="G18" s="88">
        <v>1.4794776184109431</v>
      </c>
      <c r="I18" s="6"/>
      <c r="J18" s="6"/>
      <c r="K18" s="6"/>
      <c r="L18" s="6"/>
      <c r="M18" s="6"/>
      <c r="N18" s="6"/>
    </row>
    <row r="19" spans="2:14" x14ac:dyDescent="0.3">
      <c r="B19" s="1" t="s">
        <v>112</v>
      </c>
      <c r="C19" s="88">
        <v>0.69387921554975396</v>
      </c>
      <c r="D19" s="88">
        <v>0.23394943006755514</v>
      </c>
      <c r="E19" s="88">
        <v>2.8813525570745462</v>
      </c>
      <c r="F19" s="88">
        <v>1.9395921367027522</v>
      </c>
      <c r="G19" s="88">
        <v>1.3913401789204507</v>
      </c>
      <c r="I19" s="6"/>
      <c r="J19" s="6"/>
      <c r="K19" s="6"/>
      <c r="L19" s="6"/>
      <c r="M19" s="6"/>
    </row>
    <row r="20" spans="2:14" x14ac:dyDescent="0.3">
      <c r="B20" s="87" t="s">
        <v>125</v>
      </c>
      <c r="C20" s="110">
        <v>0.45137857544372273</v>
      </c>
      <c r="D20" s="110">
        <v>0.54655824606141989</v>
      </c>
      <c r="E20" s="110">
        <v>1.47278700378073</v>
      </c>
      <c r="F20" s="110">
        <v>1.4564741783969315</v>
      </c>
      <c r="G20" s="110">
        <v>1.0258018066190628</v>
      </c>
    </row>
    <row r="21" spans="2:14" x14ac:dyDescent="0.3">
      <c r="B21" s="30" t="s">
        <v>135</v>
      </c>
      <c r="C21" s="88">
        <v>0.19458435545724637</v>
      </c>
      <c r="D21" s="88">
        <v>1.3757332115830438</v>
      </c>
      <c r="E21" s="88">
        <v>2.1108813190422384</v>
      </c>
      <c r="F21" s="88">
        <v>1.271374340165621</v>
      </c>
      <c r="G21" s="88">
        <v>1.0617591378178974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pane xSplit="1" topLeftCell="B1" activePane="topRight" state="frozen"/>
      <selection pane="topRight" activeCell="Q4" sqref="Q4"/>
    </sheetView>
  </sheetViews>
  <sheetFormatPr defaultRowHeight="14.4" x14ac:dyDescent="0.3"/>
  <cols>
    <col min="2" max="4" width="11.33203125" bestFit="1" customWidth="1"/>
    <col min="5" max="7" width="10.33203125" bestFit="1" customWidth="1"/>
    <col min="8" max="9" width="9.44140625" bestFit="1" customWidth="1"/>
    <col min="10" max="13" width="10.33203125" bestFit="1" customWidth="1"/>
    <col min="14" max="16" width="11.33203125" bestFit="1" customWidth="1"/>
    <col min="18" max="18" width="9.6640625" bestFit="1" customWidth="1"/>
    <col min="19" max="19" width="10.33203125" bestFit="1" customWidth="1"/>
  </cols>
  <sheetData>
    <row r="1" spans="1:19" x14ac:dyDescent="0.3">
      <c r="A1" s="10"/>
      <c r="B1" s="10" t="s">
        <v>98</v>
      </c>
      <c r="C1" s="10"/>
      <c r="D1" s="10"/>
      <c r="E1" s="10" t="s">
        <v>6</v>
      </c>
      <c r="F1" s="10"/>
      <c r="G1" s="10"/>
      <c r="H1" s="10" t="s">
        <v>7</v>
      </c>
      <c r="I1" s="10"/>
      <c r="J1" s="10"/>
      <c r="K1" s="10" t="s">
        <v>8</v>
      </c>
      <c r="L1" s="10"/>
      <c r="M1" s="10"/>
      <c r="N1" s="10" t="s">
        <v>23</v>
      </c>
      <c r="O1" s="10"/>
      <c r="P1" s="10"/>
    </row>
    <row r="2" spans="1:19" x14ac:dyDescent="0.3">
      <c r="A2" s="10"/>
      <c r="B2" s="10" t="s">
        <v>21</v>
      </c>
      <c r="C2" s="10" t="s">
        <v>22</v>
      </c>
      <c r="D2" s="10" t="s">
        <v>9</v>
      </c>
      <c r="E2" s="10" t="s">
        <v>21</v>
      </c>
      <c r="F2" s="10" t="s">
        <v>22</v>
      </c>
      <c r="G2" s="10" t="s">
        <v>9</v>
      </c>
      <c r="H2" s="10" t="s">
        <v>21</v>
      </c>
      <c r="I2" s="10" t="s">
        <v>22</v>
      </c>
      <c r="J2" s="10" t="s">
        <v>9</v>
      </c>
      <c r="K2" s="10" t="s">
        <v>21</v>
      </c>
      <c r="L2" s="10" t="s">
        <v>22</v>
      </c>
      <c r="M2" s="10" t="s">
        <v>9</v>
      </c>
      <c r="N2" s="10" t="s">
        <v>21</v>
      </c>
      <c r="O2" s="10" t="s">
        <v>22</v>
      </c>
      <c r="P2" s="10" t="s">
        <v>9</v>
      </c>
    </row>
    <row r="3" spans="1:19" x14ac:dyDescent="0.3">
      <c r="A3" s="10" t="s">
        <v>24</v>
      </c>
      <c r="B3" s="18">
        <v>2484899</v>
      </c>
      <c r="C3" s="18">
        <v>2422302</v>
      </c>
      <c r="D3" s="18">
        <v>4907201</v>
      </c>
      <c r="E3" s="18">
        <v>239953</v>
      </c>
      <c r="F3" s="18">
        <v>232613</v>
      </c>
      <c r="G3" s="18">
        <v>472566</v>
      </c>
      <c r="H3" s="18">
        <v>49815</v>
      </c>
      <c r="I3" s="18">
        <v>48151</v>
      </c>
      <c r="J3" s="18">
        <v>97966</v>
      </c>
      <c r="K3" s="18">
        <v>110024</v>
      </c>
      <c r="L3" s="18">
        <v>106765</v>
      </c>
      <c r="M3" s="18">
        <v>216789</v>
      </c>
      <c r="N3" s="18">
        <v>2884691</v>
      </c>
      <c r="O3" s="18">
        <v>2809831</v>
      </c>
      <c r="P3" s="18">
        <v>5694522</v>
      </c>
      <c r="Q3">
        <f>SUM(P6:P9)/P20*100</f>
        <v>33.958560707342393</v>
      </c>
      <c r="R3" s="7"/>
      <c r="S3" s="19"/>
    </row>
    <row r="4" spans="1:19" x14ac:dyDescent="0.3">
      <c r="A4" s="10" t="s">
        <v>25</v>
      </c>
      <c r="B4" s="18">
        <v>2431050</v>
      </c>
      <c r="C4" s="18">
        <v>2371497</v>
      </c>
      <c r="D4" s="18">
        <v>4802547</v>
      </c>
      <c r="E4" s="18">
        <v>237279</v>
      </c>
      <c r="F4" s="18">
        <v>230447</v>
      </c>
      <c r="G4" s="18">
        <v>467726</v>
      </c>
      <c r="H4" s="18">
        <v>50074</v>
      </c>
      <c r="I4" s="18">
        <v>48099</v>
      </c>
      <c r="J4" s="18">
        <v>98173</v>
      </c>
      <c r="K4" s="18">
        <v>119430</v>
      </c>
      <c r="L4" s="18">
        <v>115994</v>
      </c>
      <c r="M4" s="18">
        <v>235424</v>
      </c>
      <c r="N4" s="18">
        <v>2837833</v>
      </c>
      <c r="O4" s="18">
        <v>2766037</v>
      </c>
      <c r="P4" s="18">
        <v>5603870</v>
      </c>
      <c r="R4" s="7"/>
      <c r="S4" s="19"/>
    </row>
    <row r="5" spans="1:19" x14ac:dyDescent="0.3">
      <c r="A5" s="10" t="s">
        <v>26</v>
      </c>
      <c r="B5" s="18">
        <v>2470414</v>
      </c>
      <c r="C5" s="18">
        <v>2416208</v>
      </c>
      <c r="D5" s="18">
        <v>4886622</v>
      </c>
      <c r="E5" s="18">
        <v>236915</v>
      </c>
      <c r="F5" s="18">
        <v>230786</v>
      </c>
      <c r="G5" s="18">
        <v>467701</v>
      </c>
      <c r="H5" s="18">
        <v>50064</v>
      </c>
      <c r="I5" s="18">
        <v>47681</v>
      </c>
      <c r="J5" s="18">
        <v>97745</v>
      </c>
      <c r="K5" s="18">
        <v>132876</v>
      </c>
      <c r="L5" s="18">
        <v>129433</v>
      </c>
      <c r="M5" s="18">
        <v>262309</v>
      </c>
      <c r="N5" s="18">
        <v>2890269</v>
      </c>
      <c r="O5" s="18">
        <v>2824108</v>
      </c>
      <c r="P5" s="18">
        <v>5714377</v>
      </c>
      <c r="R5" s="7"/>
      <c r="S5" s="19"/>
    </row>
    <row r="6" spans="1:19" x14ac:dyDescent="0.3">
      <c r="A6" s="10" t="s">
        <v>27</v>
      </c>
      <c r="B6" s="18">
        <v>2178044</v>
      </c>
      <c r="C6" s="18">
        <v>2155828</v>
      </c>
      <c r="D6" s="18">
        <v>4333872</v>
      </c>
      <c r="E6" s="18">
        <v>215421</v>
      </c>
      <c r="F6" s="18">
        <v>211087</v>
      </c>
      <c r="G6" s="18">
        <v>426508</v>
      </c>
      <c r="H6" s="18">
        <v>46304</v>
      </c>
      <c r="I6" s="18">
        <v>43794</v>
      </c>
      <c r="J6" s="18">
        <v>90098</v>
      </c>
      <c r="K6" s="18">
        <v>126950</v>
      </c>
      <c r="L6" s="18">
        <v>124247</v>
      </c>
      <c r="M6" s="18">
        <v>251197</v>
      </c>
      <c r="N6" s="18">
        <v>2566719</v>
      </c>
      <c r="O6" s="18">
        <v>2534956</v>
      </c>
      <c r="P6" s="18">
        <v>5101675</v>
      </c>
      <c r="R6" s="7"/>
      <c r="S6" s="19"/>
    </row>
    <row r="7" spans="1:19" x14ac:dyDescent="0.3">
      <c r="A7" s="10" t="s">
        <v>28</v>
      </c>
      <c r="B7" s="18">
        <v>1969818</v>
      </c>
      <c r="C7" s="18">
        <v>1955103</v>
      </c>
      <c r="D7" s="18">
        <v>3924921</v>
      </c>
      <c r="E7" s="18">
        <v>208574</v>
      </c>
      <c r="F7" s="18">
        <v>204608</v>
      </c>
      <c r="G7" s="18">
        <v>413182</v>
      </c>
      <c r="H7" s="18">
        <v>50028</v>
      </c>
      <c r="I7" s="18">
        <v>44907</v>
      </c>
      <c r="J7" s="18">
        <v>94935</v>
      </c>
      <c r="K7" s="18">
        <v>123332</v>
      </c>
      <c r="L7" s="18">
        <v>122655</v>
      </c>
      <c r="M7" s="18">
        <v>245987</v>
      </c>
      <c r="N7" s="18">
        <v>2351752</v>
      </c>
      <c r="O7" s="18">
        <v>2327273</v>
      </c>
      <c r="P7" s="18">
        <v>4679025</v>
      </c>
    </row>
    <row r="8" spans="1:19" x14ac:dyDescent="0.3">
      <c r="A8" s="10" t="s">
        <v>29</v>
      </c>
      <c r="B8" s="18">
        <v>2213276</v>
      </c>
      <c r="C8" s="18">
        <v>2179330</v>
      </c>
      <c r="D8" s="18">
        <v>4392606</v>
      </c>
      <c r="E8" s="18">
        <v>216550</v>
      </c>
      <c r="F8" s="18">
        <v>213261</v>
      </c>
      <c r="G8" s="18">
        <v>429811</v>
      </c>
      <c r="H8" s="18">
        <v>67728</v>
      </c>
      <c r="I8" s="18">
        <v>55488</v>
      </c>
      <c r="J8" s="18">
        <v>123216</v>
      </c>
      <c r="K8" s="18">
        <v>128788</v>
      </c>
      <c r="L8" s="18">
        <v>129686</v>
      </c>
      <c r="M8" s="18">
        <v>258474</v>
      </c>
      <c r="N8" s="18">
        <v>2626342</v>
      </c>
      <c r="O8" s="18">
        <v>2577765</v>
      </c>
      <c r="P8" s="18">
        <v>5204107</v>
      </c>
    </row>
    <row r="9" spans="1:19" x14ac:dyDescent="0.3">
      <c r="A9" s="10" t="s">
        <v>30</v>
      </c>
      <c r="B9" s="18">
        <v>2395269</v>
      </c>
      <c r="C9" s="18">
        <v>2343051</v>
      </c>
      <c r="D9" s="18">
        <v>4738320</v>
      </c>
      <c r="E9" s="18">
        <v>219116</v>
      </c>
      <c r="F9" s="18">
        <v>216287</v>
      </c>
      <c r="G9" s="18">
        <v>435403</v>
      </c>
      <c r="H9" s="18">
        <v>79390</v>
      </c>
      <c r="I9" s="18">
        <v>63105</v>
      </c>
      <c r="J9" s="18">
        <v>142495</v>
      </c>
      <c r="K9" s="18">
        <v>140188</v>
      </c>
      <c r="L9" s="18">
        <v>139370</v>
      </c>
      <c r="M9" s="18">
        <v>279558</v>
      </c>
      <c r="N9" s="18">
        <v>2833963</v>
      </c>
      <c r="O9" s="18">
        <v>2761813</v>
      </c>
      <c r="P9" s="18">
        <v>5595776</v>
      </c>
    </row>
    <row r="10" spans="1:19" x14ac:dyDescent="0.3">
      <c r="A10" s="10" t="s">
        <v>31</v>
      </c>
      <c r="B10" s="18">
        <v>2148290</v>
      </c>
      <c r="C10" s="18">
        <v>2124117</v>
      </c>
      <c r="D10" s="18">
        <v>4272407</v>
      </c>
      <c r="E10" s="18">
        <v>200133</v>
      </c>
      <c r="F10" s="18">
        <v>200709</v>
      </c>
      <c r="G10" s="18">
        <v>400842</v>
      </c>
      <c r="H10" s="18">
        <v>81215</v>
      </c>
      <c r="I10" s="18">
        <v>65711</v>
      </c>
      <c r="J10" s="18">
        <v>146926</v>
      </c>
      <c r="K10" s="18">
        <v>154059</v>
      </c>
      <c r="L10" s="18">
        <v>155749</v>
      </c>
      <c r="M10" s="18">
        <v>309808</v>
      </c>
      <c r="N10" s="18">
        <v>2583697</v>
      </c>
      <c r="O10" s="18">
        <v>2546286</v>
      </c>
      <c r="P10" s="18">
        <v>5129983</v>
      </c>
    </row>
    <row r="11" spans="1:19" x14ac:dyDescent="0.3">
      <c r="A11" s="10" t="s">
        <v>32</v>
      </c>
      <c r="B11" s="18">
        <v>1604585</v>
      </c>
      <c r="C11" s="18">
        <v>1660970</v>
      </c>
      <c r="D11" s="18">
        <v>3265555</v>
      </c>
      <c r="E11" s="18">
        <v>164869</v>
      </c>
      <c r="F11" s="18">
        <v>171708</v>
      </c>
      <c r="G11" s="18">
        <v>336577</v>
      </c>
      <c r="H11" s="18">
        <v>71686</v>
      </c>
      <c r="I11" s="18">
        <v>59333</v>
      </c>
      <c r="J11" s="18">
        <v>131019</v>
      </c>
      <c r="K11" s="18">
        <v>148966</v>
      </c>
      <c r="L11" s="18">
        <v>151170</v>
      </c>
      <c r="M11" s="18">
        <v>300136</v>
      </c>
      <c r="N11" s="18">
        <v>1990106</v>
      </c>
      <c r="O11" s="18">
        <v>2043181</v>
      </c>
      <c r="P11" s="18">
        <v>4033287</v>
      </c>
    </row>
    <row r="12" spans="1:19" x14ac:dyDescent="0.3">
      <c r="A12" s="10" t="s">
        <v>33</v>
      </c>
      <c r="B12" s="18">
        <v>1233694</v>
      </c>
      <c r="C12" s="18">
        <v>1317075</v>
      </c>
      <c r="D12" s="18">
        <v>2550769</v>
      </c>
      <c r="E12" s="18">
        <v>152372</v>
      </c>
      <c r="F12" s="18">
        <v>156882</v>
      </c>
      <c r="G12" s="18">
        <v>309254</v>
      </c>
      <c r="H12" s="18">
        <v>60933</v>
      </c>
      <c r="I12" s="18">
        <v>54091</v>
      </c>
      <c r="J12" s="18">
        <v>115024</v>
      </c>
      <c r="K12" s="18">
        <v>160585</v>
      </c>
      <c r="L12" s="18">
        <v>171124</v>
      </c>
      <c r="M12" s="18">
        <v>331709</v>
      </c>
      <c r="N12" s="18">
        <v>1607584</v>
      </c>
      <c r="O12" s="18">
        <v>1699172</v>
      </c>
      <c r="P12" s="18">
        <v>3306756</v>
      </c>
    </row>
    <row r="13" spans="1:19" x14ac:dyDescent="0.3">
      <c r="A13" s="10" t="s">
        <v>34</v>
      </c>
      <c r="B13" s="18">
        <v>900703</v>
      </c>
      <c r="C13" s="18">
        <v>1033190</v>
      </c>
      <c r="D13" s="18">
        <v>1933893</v>
      </c>
      <c r="E13" s="18">
        <v>142122</v>
      </c>
      <c r="F13" s="18">
        <v>160814</v>
      </c>
      <c r="G13" s="18">
        <v>302936</v>
      </c>
      <c r="H13" s="18">
        <v>51018</v>
      </c>
      <c r="I13" s="18">
        <v>49031</v>
      </c>
      <c r="J13" s="18">
        <v>100049</v>
      </c>
      <c r="K13" s="18">
        <v>168875</v>
      </c>
      <c r="L13" s="18">
        <v>176488</v>
      </c>
      <c r="M13" s="18">
        <v>345363</v>
      </c>
      <c r="N13" s="18">
        <v>1262718</v>
      </c>
      <c r="O13" s="18">
        <v>1419523</v>
      </c>
      <c r="P13" s="18">
        <v>2682241</v>
      </c>
    </row>
    <row r="14" spans="1:19" x14ac:dyDescent="0.3">
      <c r="A14" s="10" t="s">
        <v>35</v>
      </c>
      <c r="B14" s="18">
        <v>682081</v>
      </c>
      <c r="C14" s="18">
        <v>903674</v>
      </c>
      <c r="D14" s="18">
        <v>1585755</v>
      </c>
      <c r="E14" s="18">
        <v>124431</v>
      </c>
      <c r="F14" s="18">
        <v>149543</v>
      </c>
      <c r="G14" s="18">
        <v>273974</v>
      </c>
      <c r="H14" s="18">
        <v>42259</v>
      </c>
      <c r="I14" s="18">
        <v>45566</v>
      </c>
      <c r="J14" s="18">
        <v>87825</v>
      </c>
      <c r="K14" s="18">
        <v>150277</v>
      </c>
      <c r="L14" s="18">
        <v>162282</v>
      </c>
      <c r="M14" s="18">
        <v>312559</v>
      </c>
      <c r="N14" s="18">
        <v>999048</v>
      </c>
      <c r="O14" s="18">
        <v>1261065</v>
      </c>
      <c r="P14" s="18">
        <v>2260113</v>
      </c>
    </row>
    <row r="15" spans="1:19" x14ac:dyDescent="0.3">
      <c r="A15" s="10" t="s">
        <v>36</v>
      </c>
      <c r="B15" s="18">
        <v>498567</v>
      </c>
      <c r="C15" s="18">
        <v>741747</v>
      </c>
      <c r="D15" s="18">
        <v>1240314</v>
      </c>
      <c r="E15" s="18">
        <v>100399</v>
      </c>
      <c r="F15" s="18">
        <v>122793</v>
      </c>
      <c r="G15" s="18">
        <v>223192</v>
      </c>
      <c r="H15" s="18">
        <v>33487</v>
      </c>
      <c r="I15" s="18">
        <v>39377</v>
      </c>
      <c r="J15" s="18">
        <v>72864</v>
      </c>
      <c r="K15" s="18">
        <v>145452</v>
      </c>
      <c r="L15" s="18">
        <v>164324</v>
      </c>
      <c r="M15" s="18">
        <v>309776</v>
      </c>
      <c r="N15" s="18">
        <v>777905</v>
      </c>
      <c r="O15" s="18">
        <v>1068241</v>
      </c>
      <c r="P15" s="18">
        <v>1846146</v>
      </c>
    </row>
    <row r="16" spans="1:19" x14ac:dyDescent="0.3">
      <c r="A16" s="10" t="s">
        <v>37</v>
      </c>
      <c r="B16" s="18">
        <v>354821</v>
      </c>
      <c r="C16" s="18">
        <v>583817</v>
      </c>
      <c r="D16" s="18">
        <v>938638</v>
      </c>
      <c r="E16" s="18">
        <v>66729</v>
      </c>
      <c r="F16" s="18">
        <v>93550</v>
      </c>
      <c r="G16" s="18">
        <v>160279</v>
      </c>
      <c r="H16" s="18">
        <v>25612</v>
      </c>
      <c r="I16" s="18">
        <v>33117</v>
      </c>
      <c r="J16" s="18">
        <v>58729</v>
      </c>
      <c r="K16" s="18">
        <v>131562</v>
      </c>
      <c r="L16" s="18">
        <v>147818</v>
      </c>
      <c r="M16" s="18">
        <v>279380</v>
      </c>
      <c r="N16" s="18">
        <v>578724</v>
      </c>
      <c r="O16" s="18">
        <v>858302</v>
      </c>
      <c r="P16" s="18">
        <v>1437026</v>
      </c>
    </row>
    <row r="17" spans="1:16" x14ac:dyDescent="0.3">
      <c r="A17" s="10" t="s">
        <v>38</v>
      </c>
      <c r="B17" s="18">
        <v>225572</v>
      </c>
      <c r="C17" s="18">
        <v>414273</v>
      </c>
      <c r="D17" s="18">
        <v>639845</v>
      </c>
      <c r="E17" s="18">
        <v>41729</v>
      </c>
      <c r="F17" s="18">
        <v>66282</v>
      </c>
      <c r="G17" s="18">
        <v>108011</v>
      </c>
      <c r="H17" s="18">
        <v>17694</v>
      </c>
      <c r="I17" s="18">
        <v>26271</v>
      </c>
      <c r="J17" s="18">
        <v>43965</v>
      </c>
      <c r="K17" s="18">
        <v>114869</v>
      </c>
      <c r="L17" s="18">
        <v>137653</v>
      </c>
      <c r="M17" s="18">
        <v>252522</v>
      </c>
      <c r="N17" s="18">
        <v>399864</v>
      </c>
      <c r="O17" s="18">
        <v>644479</v>
      </c>
      <c r="P17" s="18">
        <v>1044343</v>
      </c>
    </row>
    <row r="18" spans="1:16" x14ac:dyDescent="0.3">
      <c r="A18" s="10" t="s">
        <v>99</v>
      </c>
      <c r="B18" s="18">
        <v>116851</v>
      </c>
      <c r="C18" s="18">
        <v>259225</v>
      </c>
      <c r="D18" s="18">
        <v>376076</v>
      </c>
      <c r="E18" s="18">
        <v>21055</v>
      </c>
      <c r="F18" s="18">
        <v>39311</v>
      </c>
      <c r="G18" s="18">
        <v>60366</v>
      </c>
      <c r="H18" s="18">
        <v>10155</v>
      </c>
      <c r="I18" s="18">
        <v>18097</v>
      </c>
      <c r="J18" s="18">
        <v>28252</v>
      </c>
      <c r="K18" s="18">
        <v>88314</v>
      </c>
      <c r="L18" s="18">
        <v>109479</v>
      </c>
      <c r="M18" s="18">
        <v>197793</v>
      </c>
      <c r="N18" s="18">
        <v>236375</v>
      </c>
      <c r="O18" s="18">
        <v>426112</v>
      </c>
      <c r="P18" s="18">
        <v>662487</v>
      </c>
    </row>
    <row r="19" spans="1:16" x14ac:dyDescent="0.3">
      <c r="A19" s="10" t="s">
        <v>40</v>
      </c>
      <c r="B19" s="18">
        <v>77545</v>
      </c>
      <c r="C19" s="18">
        <v>203923</v>
      </c>
      <c r="D19" s="18">
        <v>281468</v>
      </c>
      <c r="E19" s="18">
        <v>14285</v>
      </c>
      <c r="F19" s="18">
        <v>37306</v>
      </c>
      <c r="G19" s="18">
        <v>51591</v>
      </c>
      <c r="H19" s="18">
        <v>7420</v>
      </c>
      <c r="I19" s="18">
        <v>18295</v>
      </c>
      <c r="J19" s="18">
        <v>25715</v>
      </c>
      <c r="K19" s="18">
        <v>98042</v>
      </c>
      <c r="L19" s="18">
        <v>152442</v>
      </c>
      <c r="M19" s="18">
        <v>250484</v>
      </c>
      <c r="N19" s="18">
        <v>197292</v>
      </c>
      <c r="O19" s="18">
        <v>411966</v>
      </c>
      <c r="P19" s="18">
        <v>609258</v>
      </c>
    </row>
    <row r="20" spans="1:16" x14ac:dyDescent="0.3">
      <c r="A20" s="8"/>
      <c r="B20" s="18">
        <v>23985479</v>
      </c>
      <c r="C20" s="18">
        <v>25085330</v>
      </c>
      <c r="D20" s="18">
        <v>49070809</v>
      </c>
      <c r="E20" s="18">
        <v>2601932</v>
      </c>
      <c r="F20" s="18">
        <v>2737987</v>
      </c>
      <c r="G20" s="18">
        <v>5339919</v>
      </c>
      <c r="H20" s="18">
        <v>794882</v>
      </c>
      <c r="I20" s="18">
        <v>760114</v>
      </c>
      <c r="J20" s="18">
        <v>1554996</v>
      </c>
      <c r="K20" s="18">
        <v>2242589</v>
      </c>
      <c r="L20" s="18">
        <v>2396679</v>
      </c>
      <c r="M20" s="18">
        <v>4639268</v>
      </c>
      <c r="N20" s="18">
        <v>29624882</v>
      </c>
      <c r="O20" s="18">
        <v>30980110</v>
      </c>
      <c r="P20" s="18">
        <v>60604992</v>
      </c>
    </row>
    <row r="22" spans="1:16" ht="41.4" x14ac:dyDescent="0.3">
      <c r="A22" s="89" t="s">
        <v>126</v>
      </c>
      <c r="B22" t="str">
        <f t="shared" ref="B22:P22" si="0">B1</f>
        <v>Black African</v>
      </c>
      <c r="C22">
        <f t="shared" si="0"/>
        <v>0</v>
      </c>
      <c r="D22">
        <f t="shared" si="0"/>
        <v>0</v>
      </c>
      <c r="E22" t="str">
        <f t="shared" si="0"/>
        <v>Coloured</v>
      </c>
      <c r="F22">
        <f t="shared" si="0"/>
        <v>0</v>
      </c>
      <c r="G22">
        <f t="shared" si="0"/>
        <v>0</v>
      </c>
      <c r="H22" t="str">
        <f t="shared" si="0"/>
        <v>Indian/Asian</v>
      </c>
      <c r="I22">
        <f t="shared" si="0"/>
        <v>0</v>
      </c>
      <c r="J22">
        <f t="shared" si="0"/>
        <v>0</v>
      </c>
      <c r="K22" t="str">
        <f t="shared" si="0"/>
        <v>White</v>
      </c>
      <c r="L22">
        <f t="shared" si="0"/>
        <v>0</v>
      </c>
      <c r="M22">
        <f t="shared" si="0"/>
        <v>0</v>
      </c>
      <c r="N22" t="str">
        <f t="shared" si="0"/>
        <v>RSA</v>
      </c>
      <c r="O22">
        <f t="shared" si="0"/>
        <v>0</v>
      </c>
      <c r="P22">
        <f t="shared" si="0"/>
        <v>0</v>
      </c>
    </row>
    <row r="23" spans="1:16" x14ac:dyDescent="0.3">
      <c r="A23">
        <f t="shared" ref="A23:P23" si="1">A2</f>
        <v>0</v>
      </c>
      <c r="B23" t="str">
        <f t="shared" si="1"/>
        <v>Male</v>
      </c>
      <c r="C23" t="str">
        <f t="shared" si="1"/>
        <v>Female</v>
      </c>
      <c r="D23" t="str">
        <f t="shared" si="1"/>
        <v>Total</v>
      </c>
      <c r="E23" t="str">
        <f t="shared" si="1"/>
        <v>Male</v>
      </c>
      <c r="F23" t="str">
        <f t="shared" si="1"/>
        <v>Female</v>
      </c>
      <c r="G23" t="str">
        <f t="shared" si="1"/>
        <v>Total</v>
      </c>
      <c r="H23" t="str">
        <f t="shared" si="1"/>
        <v>Male</v>
      </c>
      <c r="I23" t="str">
        <f t="shared" si="1"/>
        <v>Female</v>
      </c>
      <c r="J23" t="str">
        <f t="shared" si="1"/>
        <v>Total</v>
      </c>
      <c r="K23" t="str">
        <f t="shared" si="1"/>
        <v>Male</v>
      </c>
      <c r="L23" t="str">
        <f t="shared" si="1"/>
        <v>Female</v>
      </c>
      <c r="M23" t="str">
        <f t="shared" si="1"/>
        <v>Total</v>
      </c>
      <c r="N23" t="str">
        <f t="shared" si="1"/>
        <v>Male</v>
      </c>
      <c r="O23" t="str">
        <f t="shared" si="1"/>
        <v>Female</v>
      </c>
      <c r="P23" t="str">
        <f t="shared" si="1"/>
        <v>Total</v>
      </c>
    </row>
    <row r="24" spans="1:16" x14ac:dyDescent="0.3">
      <c r="A24" t="str">
        <f t="shared" ref="A24" si="2">A3</f>
        <v>0-4</v>
      </c>
      <c r="B24" s="5">
        <f>ROUND(B3/1000,1)</f>
        <v>2484.9</v>
      </c>
      <c r="C24" s="5">
        <f t="shared" ref="C24:P24" si="3">ROUND(C3/1000,1)</f>
        <v>2422.3000000000002</v>
      </c>
      <c r="D24" s="5">
        <f t="shared" si="3"/>
        <v>4907.2</v>
      </c>
      <c r="E24" s="5">
        <f>ROUND(E3/1000,1)</f>
        <v>240</v>
      </c>
      <c r="F24" s="5">
        <f t="shared" si="3"/>
        <v>232.6</v>
      </c>
      <c r="G24" s="5">
        <f t="shared" si="3"/>
        <v>472.6</v>
      </c>
      <c r="H24" s="5">
        <f t="shared" si="3"/>
        <v>49.8</v>
      </c>
      <c r="I24" s="5">
        <f t="shared" si="3"/>
        <v>48.2</v>
      </c>
      <c r="J24" s="5">
        <f t="shared" si="3"/>
        <v>98</v>
      </c>
      <c r="K24" s="5">
        <f t="shared" si="3"/>
        <v>110</v>
      </c>
      <c r="L24" s="5">
        <f t="shared" si="3"/>
        <v>106.8</v>
      </c>
      <c r="M24" s="5">
        <f t="shared" si="3"/>
        <v>216.8</v>
      </c>
      <c r="N24" s="5">
        <f t="shared" si="3"/>
        <v>2884.7</v>
      </c>
      <c r="O24" s="5">
        <f t="shared" si="3"/>
        <v>2809.8</v>
      </c>
      <c r="P24" s="5">
        <f t="shared" si="3"/>
        <v>5694.5</v>
      </c>
    </row>
    <row r="25" spans="1:16" x14ac:dyDescent="0.3">
      <c r="A25" t="str">
        <f t="shared" ref="A25" si="4">A4</f>
        <v>5-9</v>
      </c>
      <c r="B25" s="5">
        <f t="shared" ref="B25:P25" si="5">ROUND(B4/1000,1)</f>
        <v>2431.1</v>
      </c>
      <c r="C25" s="5">
        <f t="shared" si="5"/>
        <v>2371.5</v>
      </c>
      <c r="D25" s="5">
        <f t="shared" si="5"/>
        <v>4802.5</v>
      </c>
      <c r="E25" s="5">
        <f t="shared" si="5"/>
        <v>237.3</v>
      </c>
      <c r="F25" s="5">
        <f t="shared" si="5"/>
        <v>230.4</v>
      </c>
      <c r="G25" s="5">
        <f t="shared" si="5"/>
        <v>467.7</v>
      </c>
      <c r="H25" s="5">
        <f t="shared" si="5"/>
        <v>50.1</v>
      </c>
      <c r="I25" s="5">
        <f t="shared" si="5"/>
        <v>48.1</v>
      </c>
      <c r="J25" s="5">
        <f t="shared" si="5"/>
        <v>98.2</v>
      </c>
      <c r="K25" s="5">
        <f t="shared" si="5"/>
        <v>119.4</v>
      </c>
      <c r="L25" s="5">
        <f t="shared" si="5"/>
        <v>116</v>
      </c>
      <c r="M25" s="5">
        <f t="shared" si="5"/>
        <v>235.4</v>
      </c>
      <c r="N25" s="5">
        <f t="shared" si="5"/>
        <v>2837.8</v>
      </c>
      <c r="O25" s="5">
        <f t="shared" si="5"/>
        <v>2766</v>
      </c>
      <c r="P25" s="5">
        <f t="shared" si="5"/>
        <v>5603.9</v>
      </c>
    </row>
    <row r="26" spans="1:16" x14ac:dyDescent="0.3">
      <c r="A26" t="str">
        <f t="shared" ref="A26" si="6">A5</f>
        <v>10-14</v>
      </c>
      <c r="B26" s="5">
        <f t="shared" ref="B26:P26" si="7">ROUND(B5/1000,1)</f>
        <v>2470.4</v>
      </c>
      <c r="C26" s="5">
        <f t="shared" si="7"/>
        <v>2416.1999999999998</v>
      </c>
      <c r="D26" s="5">
        <f t="shared" si="7"/>
        <v>4886.6000000000004</v>
      </c>
      <c r="E26" s="5">
        <f t="shared" si="7"/>
        <v>236.9</v>
      </c>
      <c r="F26" s="5">
        <f t="shared" si="7"/>
        <v>230.8</v>
      </c>
      <c r="G26" s="5">
        <f t="shared" si="7"/>
        <v>467.7</v>
      </c>
      <c r="H26" s="5">
        <f t="shared" si="7"/>
        <v>50.1</v>
      </c>
      <c r="I26" s="5">
        <f t="shared" si="7"/>
        <v>47.7</v>
      </c>
      <c r="J26" s="5">
        <f t="shared" si="7"/>
        <v>97.7</v>
      </c>
      <c r="K26" s="5">
        <f t="shared" si="7"/>
        <v>132.9</v>
      </c>
      <c r="L26" s="5">
        <f t="shared" si="7"/>
        <v>129.4</v>
      </c>
      <c r="M26" s="5">
        <f t="shared" si="7"/>
        <v>262.3</v>
      </c>
      <c r="N26" s="5">
        <f t="shared" si="7"/>
        <v>2890.3</v>
      </c>
      <c r="O26" s="5">
        <f t="shared" si="7"/>
        <v>2824.1</v>
      </c>
      <c r="P26" s="5">
        <f t="shared" si="7"/>
        <v>5714.4</v>
      </c>
    </row>
    <row r="27" spans="1:16" x14ac:dyDescent="0.3">
      <c r="A27" t="str">
        <f t="shared" ref="A27" si="8">A6</f>
        <v>15-19</v>
      </c>
      <c r="B27" s="5">
        <f t="shared" ref="B27:P27" si="9">ROUND(B6/1000,1)</f>
        <v>2178</v>
      </c>
      <c r="C27" s="5">
        <f t="shared" si="9"/>
        <v>2155.8000000000002</v>
      </c>
      <c r="D27" s="5">
        <f t="shared" si="9"/>
        <v>4333.8999999999996</v>
      </c>
      <c r="E27" s="5">
        <f t="shared" si="9"/>
        <v>215.4</v>
      </c>
      <c r="F27" s="5">
        <f t="shared" si="9"/>
        <v>211.1</v>
      </c>
      <c r="G27" s="5">
        <f t="shared" si="9"/>
        <v>426.5</v>
      </c>
      <c r="H27" s="5">
        <f t="shared" si="9"/>
        <v>46.3</v>
      </c>
      <c r="I27" s="5">
        <f t="shared" si="9"/>
        <v>43.8</v>
      </c>
      <c r="J27" s="5">
        <f t="shared" si="9"/>
        <v>90.1</v>
      </c>
      <c r="K27" s="5">
        <f t="shared" si="9"/>
        <v>127</v>
      </c>
      <c r="L27" s="5">
        <f t="shared" si="9"/>
        <v>124.2</v>
      </c>
      <c r="M27" s="5">
        <f t="shared" si="9"/>
        <v>251.2</v>
      </c>
      <c r="N27" s="5">
        <f t="shared" si="9"/>
        <v>2566.6999999999998</v>
      </c>
      <c r="O27" s="5">
        <f t="shared" si="9"/>
        <v>2535</v>
      </c>
      <c r="P27" s="5">
        <f t="shared" si="9"/>
        <v>5101.7</v>
      </c>
    </row>
    <row r="28" spans="1:16" x14ac:dyDescent="0.3">
      <c r="A28" t="str">
        <f t="shared" ref="A28" si="10">A7</f>
        <v>20-24</v>
      </c>
      <c r="B28" s="5">
        <f t="shared" ref="B28:P28" si="11">ROUND(B7/1000,1)</f>
        <v>1969.8</v>
      </c>
      <c r="C28" s="5">
        <f t="shared" si="11"/>
        <v>1955.1</v>
      </c>
      <c r="D28" s="5">
        <f t="shared" si="11"/>
        <v>3924.9</v>
      </c>
      <c r="E28" s="5">
        <f t="shared" si="11"/>
        <v>208.6</v>
      </c>
      <c r="F28" s="5">
        <f t="shared" si="11"/>
        <v>204.6</v>
      </c>
      <c r="G28" s="5">
        <f t="shared" si="11"/>
        <v>413.2</v>
      </c>
      <c r="H28" s="5">
        <f t="shared" si="11"/>
        <v>50</v>
      </c>
      <c r="I28" s="5">
        <f t="shared" si="11"/>
        <v>44.9</v>
      </c>
      <c r="J28" s="5">
        <f t="shared" si="11"/>
        <v>94.9</v>
      </c>
      <c r="K28" s="5">
        <f t="shared" si="11"/>
        <v>123.3</v>
      </c>
      <c r="L28" s="5">
        <f t="shared" si="11"/>
        <v>122.7</v>
      </c>
      <c r="M28" s="5">
        <f t="shared" si="11"/>
        <v>246</v>
      </c>
      <c r="N28" s="5">
        <f t="shared" si="11"/>
        <v>2351.8000000000002</v>
      </c>
      <c r="O28" s="5">
        <f t="shared" si="11"/>
        <v>2327.3000000000002</v>
      </c>
      <c r="P28" s="5">
        <f t="shared" si="11"/>
        <v>4679</v>
      </c>
    </row>
    <row r="29" spans="1:16" x14ac:dyDescent="0.3">
      <c r="A29" t="str">
        <f t="shared" ref="A29" si="12">A8</f>
        <v>25-29</v>
      </c>
      <c r="B29" s="5">
        <f t="shared" ref="B29:P29" si="13">ROUND(B8/1000,1)</f>
        <v>2213.3000000000002</v>
      </c>
      <c r="C29" s="5">
        <f t="shared" si="13"/>
        <v>2179.3000000000002</v>
      </c>
      <c r="D29" s="5">
        <f t="shared" si="13"/>
        <v>4392.6000000000004</v>
      </c>
      <c r="E29" s="5">
        <f t="shared" si="13"/>
        <v>216.6</v>
      </c>
      <c r="F29" s="5">
        <f t="shared" si="13"/>
        <v>213.3</v>
      </c>
      <c r="G29" s="5">
        <f t="shared" si="13"/>
        <v>429.8</v>
      </c>
      <c r="H29" s="5">
        <f t="shared" si="13"/>
        <v>67.7</v>
      </c>
      <c r="I29" s="5">
        <f t="shared" si="13"/>
        <v>55.5</v>
      </c>
      <c r="J29" s="5">
        <f t="shared" si="13"/>
        <v>123.2</v>
      </c>
      <c r="K29" s="5">
        <f t="shared" si="13"/>
        <v>128.80000000000001</v>
      </c>
      <c r="L29" s="5">
        <f t="shared" si="13"/>
        <v>129.69999999999999</v>
      </c>
      <c r="M29" s="5">
        <f t="shared" si="13"/>
        <v>258.5</v>
      </c>
      <c r="N29" s="5">
        <f t="shared" si="13"/>
        <v>2626.3</v>
      </c>
      <c r="O29" s="5">
        <f t="shared" si="13"/>
        <v>2577.8000000000002</v>
      </c>
      <c r="P29" s="5">
        <f t="shared" si="13"/>
        <v>5204.1000000000004</v>
      </c>
    </row>
    <row r="30" spans="1:16" x14ac:dyDescent="0.3">
      <c r="A30" t="str">
        <f t="shared" ref="A30" si="14">A9</f>
        <v>30-34</v>
      </c>
      <c r="B30" s="5">
        <f t="shared" ref="B30:P30" si="15">ROUND(B9/1000,1)</f>
        <v>2395.3000000000002</v>
      </c>
      <c r="C30" s="5">
        <f t="shared" si="15"/>
        <v>2343.1</v>
      </c>
      <c r="D30" s="5">
        <f t="shared" si="15"/>
        <v>4738.3</v>
      </c>
      <c r="E30" s="5">
        <f t="shared" si="15"/>
        <v>219.1</v>
      </c>
      <c r="F30" s="5">
        <f t="shared" si="15"/>
        <v>216.3</v>
      </c>
      <c r="G30" s="5">
        <f t="shared" si="15"/>
        <v>435.4</v>
      </c>
      <c r="H30" s="5">
        <f t="shared" si="15"/>
        <v>79.400000000000006</v>
      </c>
      <c r="I30" s="5">
        <f t="shared" si="15"/>
        <v>63.1</v>
      </c>
      <c r="J30" s="5">
        <f t="shared" si="15"/>
        <v>142.5</v>
      </c>
      <c r="K30" s="5">
        <f t="shared" si="15"/>
        <v>140.19999999999999</v>
      </c>
      <c r="L30" s="5">
        <f t="shared" si="15"/>
        <v>139.4</v>
      </c>
      <c r="M30" s="5">
        <f t="shared" si="15"/>
        <v>279.60000000000002</v>
      </c>
      <c r="N30" s="5">
        <f t="shared" si="15"/>
        <v>2834</v>
      </c>
      <c r="O30" s="5">
        <f t="shared" si="15"/>
        <v>2761.8</v>
      </c>
      <c r="P30" s="5">
        <f t="shared" si="15"/>
        <v>5595.8</v>
      </c>
    </row>
    <row r="31" spans="1:16" x14ac:dyDescent="0.3">
      <c r="A31" t="str">
        <f t="shared" ref="A31" si="16">A10</f>
        <v>35-39</v>
      </c>
      <c r="B31" s="5">
        <f t="shared" ref="B31:P31" si="17">ROUND(B10/1000,1)</f>
        <v>2148.3000000000002</v>
      </c>
      <c r="C31" s="5">
        <f t="shared" si="17"/>
        <v>2124.1</v>
      </c>
      <c r="D31" s="5">
        <f t="shared" si="17"/>
        <v>4272.3999999999996</v>
      </c>
      <c r="E31" s="5">
        <f t="shared" si="17"/>
        <v>200.1</v>
      </c>
      <c r="F31" s="5">
        <f t="shared" si="17"/>
        <v>200.7</v>
      </c>
      <c r="G31" s="5">
        <f t="shared" si="17"/>
        <v>400.8</v>
      </c>
      <c r="H31" s="5">
        <f t="shared" si="17"/>
        <v>81.2</v>
      </c>
      <c r="I31" s="5">
        <f t="shared" si="17"/>
        <v>65.7</v>
      </c>
      <c r="J31" s="5">
        <f t="shared" si="17"/>
        <v>146.9</v>
      </c>
      <c r="K31" s="5">
        <f t="shared" si="17"/>
        <v>154.1</v>
      </c>
      <c r="L31" s="5">
        <f t="shared" si="17"/>
        <v>155.69999999999999</v>
      </c>
      <c r="M31" s="5">
        <f t="shared" si="17"/>
        <v>309.8</v>
      </c>
      <c r="N31" s="5">
        <f t="shared" si="17"/>
        <v>2583.6999999999998</v>
      </c>
      <c r="O31" s="5">
        <f t="shared" si="17"/>
        <v>2546.3000000000002</v>
      </c>
      <c r="P31" s="5">
        <f t="shared" si="17"/>
        <v>5130</v>
      </c>
    </row>
    <row r="32" spans="1:16" x14ac:dyDescent="0.3">
      <c r="A32" t="str">
        <f t="shared" ref="A32" si="18">A11</f>
        <v>40-44</v>
      </c>
      <c r="B32" s="5">
        <f t="shared" ref="B32:P32" si="19">ROUND(B11/1000,1)</f>
        <v>1604.6</v>
      </c>
      <c r="C32" s="5">
        <f t="shared" si="19"/>
        <v>1661</v>
      </c>
      <c r="D32" s="5">
        <f t="shared" si="19"/>
        <v>3265.6</v>
      </c>
      <c r="E32" s="5">
        <f t="shared" si="19"/>
        <v>164.9</v>
      </c>
      <c r="F32" s="5">
        <f t="shared" si="19"/>
        <v>171.7</v>
      </c>
      <c r="G32" s="5">
        <f t="shared" si="19"/>
        <v>336.6</v>
      </c>
      <c r="H32" s="5">
        <f t="shared" si="19"/>
        <v>71.7</v>
      </c>
      <c r="I32" s="5">
        <f t="shared" si="19"/>
        <v>59.3</v>
      </c>
      <c r="J32" s="5">
        <f t="shared" si="19"/>
        <v>131</v>
      </c>
      <c r="K32" s="5">
        <f t="shared" si="19"/>
        <v>149</v>
      </c>
      <c r="L32" s="5">
        <f t="shared" si="19"/>
        <v>151.19999999999999</v>
      </c>
      <c r="M32" s="5">
        <f t="shared" si="19"/>
        <v>300.10000000000002</v>
      </c>
      <c r="N32" s="5">
        <f t="shared" si="19"/>
        <v>1990.1</v>
      </c>
      <c r="O32" s="5">
        <f t="shared" si="19"/>
        <v>2043.2</v>
      </c>
      <c r="P32" s="5">
        <f t="shared" si="19"/>
        <v>4033.3</v>
      </c>
    </row>
    <row r="33" spans="1:16" x14ac:dyDescent="0.3">
      <c r="A33" t="str">
        <f t="shared" ref="A33" si="20">A12</f>
        <v>45-49</v>
      </c>
      <c r="B33" s="5">
        <f t="shared" ref="B33:P33" si="21">ROUND(B12/1000,1)</f>
        <v>1233.7</v>
      </c>
      <c r="C33" s="5">
        <f t="shared" si="21"/>
        <v>1317.1</v>
      </c>
      <c r="D33" s="5">
        <f t="shared" si="21"/>
        <v>2550.8000000000002</v>
      </c>
      <c r="E33" s="5">
        <f t="shared" si="21"/>
        <v>152.4</v>
      </c>
      <c r="F33" s="5">
        <f t="shared" si="21"/>
        <v>156.9</v>
      </c>
      <c r="G33" s="5">
        <f t="shared" si="21"/>
        <v>309.3</v>
      </c>
      <c r="H33" s="5">
        <f t="shared" si="21"/>
        <v>60.9</v>
      </c>
      <c r="I33" s="5">
        <f t="shared" si="21"/>
        <v>54.1</v>
      </c>
      <c r="J33" s="5">
        <f t="shared" si="21"/>
        <v>115</v>
      </c>
      <c r="K33" s="5">
        <f t="shared" si="21"/>
        <v>160.6</v>
      </c>
      <c r="L33" s="5">
        <f t="shared" si="21"/>
        <v>171.1</v>
      </c>
      <c r="M33" s="5">
        <f t="shared" si="21"/>
        <v>331.7</v>
      </c>
      <c r="N33" s="5">
        <f t="shared" si="21"/>
        <v>1607.6</v>
      </c>
      <c r="O33" s="5">
        <f t="shared" si="21"/>
        <v>1699.2</v>
      </c>
      <c r="P33" s="5">
        <f t="shared" si="21"/>
        <v>3306.8</v>
      </c>
    </row>
    <row r="34" spans="1:16" x14ac:dyDescent="0.3">
      <c r="A34" t="str">
        <f t="shared" ref="A34" si="22">A13</f>
        <v>50-54</v>
      </c>
      <c r="B34" s="5">
        <f t="shared" ref="B34:P34" si="23">ROUND(B13/1000,1)</f>
        <v>900.7</v>
      </c>
      <c r="C34" s="5">
        <f t="shared" si="23"/>
        <v>1033.2</v>
      </c>
      <c r="D34" s="5">
        <f t="shared" si="23"/>
        <v>1933.9</v>
      </c>
      <c r="E34" s="5">
        <f t="shared" si="23"/>
        <v>142.1</v>
      </c>
      <c r="F34" s="5">
        <f t="shared" si="23"/>
        <v>160.80000000000001</v>
      </c>
      <c r="G34" s="5">
        <f t="shared" si="23"/>
        <v>302.89999999999998</v>
      </c>
      <c r="H34" s="5">
        <f t="shared" si="23"/>
        <v>51</v>
      </c>
      <c r="I34" s="5">
        <f t="shared" si="23"/>
        <v>49</v>
      </c>
      <c r="J34" s="5">
        <f t="shared" si="23"/>
        <v>100</v>
      </c>
      <c r="K34" s="5">
        <f t="shared" si="23"/>
        <v>168.9</v>
      </c>
      <c r="L34" s="5">
        <f t="shared" si="23"/>
        <v>176.5</v>
      </c>
      <c r="M34" s="5">
        <f t="shared" si="23"/>
        <v>345.4</v>
      </c>
      <c r="N34" s="5">
        <f t="shared" si="23"/>
        <v>1262.7</v>
      </c>
      <c r="O34" s="5">
        <f t="shared" si="23"/>
        <v>1419.5</v>
      </c>
      <c r="P34" s="5">
        <f t="shared" si="23"/>
        <v>2682.2</v>
      </c>
    </row>
    <row r="35" spans="1:16" x14ac:dyDescent="0.3">
      <c r="A35" t="str">
        <f t="shared" ref="A35" si="24">A14</f>
        <v>55-59</v>
      </c>
      <c r="B35" s="5">
        <f t="shared" ref="B35:P35" si="25">ROUND(B14/1000,1)</f>
        <v>682.1</v>
      </c>
      <c r="C35" s="5">
        <f t="shared" si="25"/>
        <v>903.7</v>
      </c>
      <c r="D35" s="5">
        <f t="shared" si="25"/>
        <v>1585.8</v>
      </c>
      <c r="E35" s="5">
        <f t="shared" si="25"/>
        <v>124.4</v>
      </c>
      <c r="F35" s="5">
        <f t="shared" si="25"/>
        <v>149.5</v>
      </c>
      <c r="G35" s="5">
        <f t="shared" si="25"/>
        <v>274</v>
      </c>
      <c r="H35" s="5">
        <f t="shared" si="25"/>
        <v>42.3</v>
      </c>
      <c r="I35" s="5">
        <f t="shared" si="25"/>
        <v>45.6</v>
      </c>
      <c r="J35" s="5">
        <f t="shared" si="25"/>
        <v>87.8</v>
      </c>
      <c r="K35" s="5">
        <f t="shared" si="25"/>
        <v>150.30000000000001</v>
      </c>
      <c r="L35" s="5">
        <f t="shared" si="25"/>
        <v>162.30000000000001</v>
      </c>
      <c r="M35" s="5">
        <f t="shared" si="25"/>
        <v>312.60000000000002</v>
      </c>
      <c r="N35" s="5">
        <f t="shared" si="25"/>
        <v>999</v>
      </c>
      <c r="O35" s="5">
        <f t="shared" si="25"/>
        <v>1261.0999999999999</v>
      </c>
      <c r="P35" s="5">
        <f t="shared" si="25"/>
        <v>2260.1</v>
      </c>
    </row>
    <row r="36" spans="1:16" x14ac:dyDescent="0.3">
      <c r="A36" t="str">
        <f t="shared" ref="A36" si="26">A15</f>
        <v>60-64</v>
      </c>
      <c r="B36" s="5">
        <f t="shared" ref="B36:P36" si="27">ROUND(B15/1000,1)</f>
        <v>498.6</v>
      </c>
      <c r="C36" s="5">
        <f t="shared" si="27"/>
        <v>741.7</v>
      </c>
      <c r="D36" s="5">
        <f t="shared" si="27"/>
        <v>1240.3</v>
      </c>
      <c r="E36" s="5">
        <f t="shared" si="27"/>
        <v>100.4</v>
      </c>
      <c r="F36" s="5">
        <f t="shared" si="27"/>
        <v>122.8</v>
      </c>
      <c r="G36" s="5">
        <f t="shared" si="27"/>
        <v>223.2</v>
      </c>
      <c r="H36" s="5">
        <f t="shared" si="27"/>
        <v>33.5</v>
      </c>
      <c r="I36" s="5">
        <f t="shared" si="27"/>
        <v>39.4</v>
      </c>
      <c r="J36" s="5">
        <f t="shared" si="27"/>
        <v>72.900000000000006</v>
      </c>
      <c r="K36" s="5">
        <f t="shared" si="27"/>
        <v>145.5</v>
      </c>
      <c r="L36" s="5">
        <f t="shared" si="27"/>
        <v>164.3</v>
      </c>
      <c r="M36" s="5">
        <f t="shared" si="27"/>
        <v>309.8</v>
      </c>
      <c r="N36" s="5">
        <f t="shared" si="27"/>
        <v>777.9</v>
      </c>
      <c r="O36" s="5">
        <f t="shared" si="27"/>
        <v>1068.2</v>
      </c>
      <c r="P36" s="5">
        <f t="shared" si="27"/>
        <v>1846.1</v>
      </c>
    </row>
    <row r="37" spans="1:16" x14ac:dyDescent="0.3">
      <c r="A37" t="str">
        <f t="shared" ref="A37" si="28">A16</f>
        <v>65-69</v>
      </c>
      <c r="B37" s="5">
        <f t="shared" ref="B37:P37" si="29">ROUND(B16/1000,1)</f>
        <v>354.8</v>
      </c>
      <c r="C37" s="5">
        <f t="shared" si="29"/>
        <v>583.79999999999995</v>
      </c>
      <c r="D37" s="5">
        <f t="shared" si="29"/>
        <v>938.6</v>
      </c>
      <c r="E37" s="5">
        <f t="shared" si="29"/>
        <v>66.7</v>
      </c>
      <c r="F37" s="5">
        <f t="shared" si="29"/>
        <v>93.6</v>
      </c>
      <c r="G37" s="5">
        <f t="shared" si="29"/>
        <v>160.30000000000001</v>
      </c>
      <c r="H37" s="5">
        <f t="shared" si="29"/>
        <v>25.6</v>
      </c>
      <c r="I37" s="5">
        <f t="shared" si="29"/>
        <v>33.1</v>
      </c>
      <c r="J37" s="5">
        <f t="shared" si="29"/>
        <v>58.7</v>
      </c>
      <c r="K37" s="5">
        <f t="shared" si="29"/>
        <v>131.6</v>
      </c>
      <c r="L37" s="5">
        <f t="shared" si="29"/>
        <v>147.80000000000001</v>
      </c>
      <c r="M37" s="5">
        <f t="shared" si="29"/>
        <v>279.39999999999998</v>
      </c>
      <c r="N37" s="5">
        <f t="shared" si="29"/>
        <v>578.70000000000005</v>
      </c>
      <c r="O37" s="5">
        <f t="shared" si="29"/>
        <v>858.3</v>
      </c>
      <c r="P37" s="5">
        <f t="shared" si="29"/>
        <v>1437</v>
      </c>
    </row>
    <row r="38" spans="1:16" x14ac:dyDescent="0.3">
      <c r="A38" t="str">
        <f t="shared" ref="A38" si="30">A17</f>
        <v>70-74</v>
      </c>
      <c r="B38" s="5">
        <f t="shared" ref="B38:P38" si="31">ROUND(B17/1000,1)</f>
        <v>225.6</v>
      </c>
      <c r="C38" s="5">
        <f t="shared" si="31"/>
        <v>414.3</v>
      </c>
      <c r="D38" s="5">
        <f t="shared" si="31"/>
        <v>639.79999999999995</v>
      </c>
      <c r="E38" s="5">
        <f t="shared" si="31"/>
        <v>41.7</v>
      </c>
      <c r="F38" s="5">
        <f t="shared" si="31"/>
        <v>66.3</v>
      </c>
      <c r="G38" s="5">
        <f t="shared" si="31"/>
        <v>108</v>
      </c>
      <c r="H38" s="5">
        <f t="shared" si="31"/>
        <v>17.7</v>
      </c>
      <c r="I38" s="5">
        <f t="shared" si="31"/>
        <v>26.3</v>
      </c>
      <c r="J38" s="5">
        <f t="shared" si="31"/>
        <v>44</v>
      </c>
      <c r="K38" s="5">
        <f t="shared" si="31"/>
        <v>114.9</v>
      </c>
      <c r="L38" s="5">
        <f t="shared" si="31"/>
        <v>137.69999999999999</v>
      </c>
      <c r="M38" s="5">
        <f t="shared" si="31"/>
        <v>252.5</v>
      </c>
      <c r="N38" s="5">
        <f t="shared" si="31"/>
        <v>399.9</v>
      </c>
      <c r="O38" s="5">
        <f t="shared" si="31"/>
        <v>644.5</v>
      </c>
      <c r="P38" s="5">
        <f t="shared" si="31"/>
        <v>1044.3</v>
      </c>
    </row>
    <row r="39" spans="1:16" x14ac:dyDescent="0.3">
      <c r="A39" t="str">
        <f t="shared" ref="A39" si="32">A18</f>
        <v>75-79</v>
      </c>
      <c r="B39" s="5">
        <f t="shared" ref="B39:P39" si="33">ROUND(B18/1000,1)</f>
        <v>116.9</v>
      </c>
      <c r="C39" s="5">
        <f t="shared" si="33"/>
        <v>259.2</v>
      </c>
      <c r="D39" s="5">
        <f t="shared" si="33"/>
        <v>376.1</v>
      </c>
      <c r="E39" s="5">
        <f t="shared" si="33"/>
        <v>21.1</v>
      </c>
      <c r="F39" s="5">
        <f t="shared" si="33"/>
        <v>39.299999999999997</v>
      </c>
      <c r="G39" s="5">
        <f t="shared" si="33"/>
        <v>60.4</v>
      </c>
      <c r="H39" s="5">
        <f t="shared" si="33"/>
        <v>10.199999999999999</v>
      </c>
      <c r="I39" s="5">
        <f t="shared" si="33"/>
        <v>18.100000000000001</v>
      </c>
      <c r="J39" s="5">
        <f t="shared" si="33"/>
        <v>28.3</v>
      </c>
      <c r="K39" s="5">
        <f t="shared" si="33"/>
        <v>88.3</v>
      </c>
      <c r="L39" s="5">
        <f t="shared" si="33"/>
        <v>109.5</v>
      </c>
      <c r="M39" s="5">
        <f t="shared" si="33"/>
        <v>197.8</v>
      </c>
      <c r="N39" s="5">
        <f t="shared" si="33"/>
        <v>236.4</v>
      </c>
      <c r="O39" s="5">
        <f t="shared" si="33"/>
        <v>426.1</v>
      </c>
      <c r="P39" s="5">
        <f t="shared" si="33"/>
        <v>662.5</v>
      </c>
    </row>
    <row r="40" spans="1:16" x14ac:dyDescent="0.3">
      <c r="A40" t="str">
        <f t="shared" ref="A40" si="34">A19</f>
        <v>80+</v>
      </c>
      <c r="B40" s="5">
        <f t="shared" ref="B40:P40" si="35">ROUND(B19/1000,1)</f>
        <v>77.5</v>
      </c>
      <c r="C40" s="5">
        <f t="shared" si="35"/>
        <v>203.9</v>
      </c>
      <c r="D40" s="5">
        <f t="shared" si="35"/>
        <v>281.5</v>
      </c>
      <c r="E40" s="5">
        <f t="shared" si="35"/>
        <v>14.3</v>
      </c>
      <c r="F40" s="5">
        <f t="shared" si="35"/>
        <v>37.299999999999997</v>
      </c>
      <c r="G40" s="5">
        <f t="shared" si="35"/>
        <v>51.6</v>
      </c>
      <c r="H40" s="5">
        <f t="shared" si="35"/>
        <v>7.4</v>
      </c>
      <c r="I40" s="5">
        <f t="shared" si="35"/>
        <v>18.3</v>
      </c>
      <c r="J40" s="5">
        <f t="shared" si="35"/>
        <v>25.7</v>
      </c>
      <c r="K40" s="5">
        <f t="shared" si="35"/>
        <v>98</v>
      </c>
      <c r="L40" s="5">
        <f t="shared" si="35"/>
        <v>152.4</v>
      </c>
      <c r="M40" s="5">
        <f t="shared" si="35"/>
        <v>250.5</v>
      </c>
      <c r="N40" s="5">
        <f t="shared" si="35"/>
        <v>197.3</v>
      </c>
      <c r="O40" s="5">
        <f t="shared" si="35"/>
        <v>412</v>
      </c>
      <c r="P40" s="5">
        <f t="shared" si="35"/>
        <v>609.29999999999995</v>
      </c>
    </row>
    <row r="41" spans="1:16" x14ac:dyDescent="0.3">
      <c r="A41">
        <f t="shared" ref="A41" si="36">A20</f>
        <v>0</v>
      </c>
      <c r="B41" s="5">
        <f t="shared" ref="B41:P41" si="37">(B20/1000)</f>
        <v>23985.478999999999</v>
      </c>
      <c r="C41" s="5">
        <f t="shared" si="37"/>
        <v>25085.33</v>
      </c>
      <c r="D41" s="5">
        <f t="shared" si="37"/>
        <v>49070.809000000001</v>
      </c>
      <c r="E41" s="5">
        <f t="shared" si="37"/>
        <v>2601.9319999999998</v>
      </c>
      <c r="F41" s="5">
        <f t="shared" si="37"/>
        <v>2737.9870000000001</v>
      </c>
      <c r="G41" s="5">
        <f t="shared" si="37"/>
        <v>5339.9189999999999</v>
      </c>
      <c r="H41" s="5">
        <f t="shared" si="37"/>
        <v>794.88199999999995</v>
      </c>
      <c r="I41" s="5">
        <f t="shared" si="37"/>
        <v>760.11400000000003</v>
      </c>
      <c r="J41" s="5">
        <f t="shared" si="37"/>
        <v>1554.9960000000001</v>
      </c>
      <c r="K41" s="5">
        <f t="shared" si="37"/>
        <v>2242.5889999999999</v>
      </c>
      <c r="L41" s="5">
        <f t="shared" si="37"/>
        <v>2396.6790000000001</v>
      </c>
      <c r="M41" s="5">
        <f t="shared" si="37"/>
        <v>4639.268</v>
      </c>
      <c r="N41" s="5">
        <f t="shared" si="37"/>
        <v>29624.882000000001</v>
      </c>
      <c r="O41" s="5">
        <f t="shared" si="37"/>
        <v>30980.11</v>
      </c>
      <c r="P41" s="5">
        <f t="shared" si="37"/>
        <v>60604.991999999998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MYPE by pop grp and sex</vt:lpstr>
      <vt:lpstr>Assumption of LE withoutHIV&amp;TFR</vt:lpstr>
      <vt:lpstr>MYPE by province</vt:lpstr>
      <vt:lpstr>International Net migration</vt:lpstr>
      <vt:lpstr>Mortality Indicators over time</vt:lpstr>
      <vt:lpstr>Births and deaths over time</vt:lpstr>
      <vt:lpstr>HIV Estimates over time</vt:lpstr>
      <vt:lpstr>Rate of Growth by age grp</vt:lpstr>
      <vt:lpstr>MYPE by pop grp age and sex</vt:lpstr>
      <vt:lpstr>inter provincial migration</vt:lpstr>
      <vt:lpstr>% distribution of prov overtime</vt:lpstr>
      <vt:lpstr>Povincial est by age and sex</vt:lpstr>
      <vt:lpstr>TFR by Province</vt:lpstr>
      <vt:lpstr>LE by gender and prov</vt:lpstr>
      <vt:lpstr>%children over time within prov</vt:lpstr>
      <vt:lpstr>%elderly overtime within prov</vt:lpstr>
      <vt:lpstr>Selected ages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2019-07-10T11:39:32Z</cp:lastPrinted>
  <dcterms:created xsi:type="dcterms:W3CDTF">2015-07-01T08:45:04Z</dcterms:created>
  <dcterms:modified xsi:type="dcterms:W3CDTF">2022-07-27T11:36:52Z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ChantalMu@statssa.gov.za</vt:lpwstr>
  </property>
  <property fmtid="{D5CDD505-2E9C-101B-9397-08002B2CF9AE}" pid="5" name="MSIP_Label_a4616250-01d4-40ab-a2e8-d4b03b0a4768_SetDate">
    <vt:lpwstr>2021-04-12T09:41:58.1977884Z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ed937fc6-d33e-464e-a61c-26e8a53ca974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